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56" windowWidth="14835" windowHeight="7365" activeTab="0"/>
  </bookViews>
  <sheets>
    <sheet name="расходы по ВР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<sst xmlns="http://schemas.openxmlformats.org/spreadsheetml/2006/main" count="639" uniqueCount="364">
  <si>
    <t>Номер</t>
  </si>
  <si>
    <t>Наименование</t>
  </si>
  <si>
    <t>Код целевой статьи</t>
  </si>
  <si>
    <t>I.</t>
  </si>
  <si>
    <t>МУНИЦИПАЛЬНЫЙ СОВЕТ МУНИЦИПАЛЬНОГО ОБРАЗОВАНИЯ ГОРОД ПЕТЕРГОФ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</si>
  <si>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</si>
  <si>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</si>
  <si>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</si>
  <si>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</si>
  <si>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</si>
  <si>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</si>
  <si>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Расходы на содержание и обеспечение деятельности главы муниципального образования-председателя Муниципального Совета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</si>
  <si>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</si>
  <si>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</si>
  <si>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</si>
  <si>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</si>
  <si>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</si>
  <si>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0020201</t>
  </si>
  <si>
    <t>1.2.1.1.</t>
  </si>
  <si>
    <t>1.2.2.</t>
  </si>
  <si>
    <t>0020202</t>
  </si>
  <si>
    <t>1.2.2.1.</t>
  </si>
  <si>
    <t>1.2.3.</t>
  </si>
  <si>
    <t>Расходы на содержание и обеспечение деятельности аппарата Муниципального Совета</t>
  </si>
  <si>
    <t>0020300</t>
  </si>
  <si>
    <t>1.2.3.1.</t>
  </si>
  <si>
    <t>1.3.</t>
  </si>
  <si>
    <t>Другие общегосударственные вопросы</t>
  </si>
  <si>
    <t>0113</t>
  </si>
  <si>
    <t>1.3.1.</t>
  </si>
  <si>
    <t>0920100</t>
  </si>
  <si>
    <t>1.3.1.1.</t>
  </si>
  <si>
    <t>II.</t>
  </si>
  <si>
    <t xml:space="preserve">МЕСТНАЯ АДМИНИСТРАЦИЯ МУНИЦИПАЛЬНОГО ОБРАЗОВАНИЯ ГОРОД ПЕТЕРГОФ </t>
  </si>
  <si>
    <t>0104</t>
  </si>
  <si>
    <t>Расходы на содержание и обеспечение деятельности главы местной администрации</t>
  </si>
  <si>
    <t>1.1.2.</t>
  </si>
  <si>
    <t>Расходы на содержание и обеспечение деятельности местной администрации муниципального образования город Петергоф</t>
  </si>
  <si>
    <t>0020501</t>
  </si>
  <si>
    <t>1.1.3.</t>
  </si>
  <si>
    <t>Расходы на составление протоколов об административных правонарушениях за счет  средств субвенции</t>
  </si>
  <si>
    <t>1.1.3.1.</t>
  </si>
  <si>
    <t>Выполнение отдельных государственных полномочий за счет субвенций из фонда компенсаций Санкт-Петербурга</t>
  </si>
  <si>
    <t>Резервные фонды</t>
  </si>
  <si>
    <t>0111</t>
  </si>
  <si>
    <t>0700100</t>
  </si>
  <si>
    <t>Расходы по формированию архивных фондов органов местного самоуправления</t>
  </si>
  <si>
    <t>0900100</t>
  </si>
  <si>
    <t>1.3.2.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</si>
  <si>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</si>
  <si>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0920200</t>
  </si>
  <si>
    <t>1.3.2.1.</t>
  </si>
  <si>
    <t>1.3.3.</t>
  </si>
  <si>
    <t>Расходы на проведение публичных слушаний и собраний граждан</t>
  </si>
  <si>
    <t>0920300</t>
  </si>
  <si>
    <t>1.3.3.1.</t>
  </si>
  <si>
    <t>1.3.4.</t>
  </si>
  <si>
    <t>Организация информирования, консультирования и содействия жителям МО по вопросам создания товариществ собственников жилья,формирования земельных участков, на которых расположены многоквартирные дома</t>
  </si>
  <si>
    <t>0920400</t>
  </si>
  <si>
    <t>1.3.4.1.</t>
  </si>
  <si>
    <t>1.3.5.</t>
  </si>
  <si>
    <t>Муниципальная целевая  программа "Участие в профилактике терроризма и экстремизма, а также минимизации и (или) ликвидации последствий терроризма и экстремизма на территории муниципального образования"</t>
  </si>
  <si>
    <t>7950100</t>
  </si>
  <si>
    <t>1.3.5.1.</t>
  </si>
  <si>
    <t>2.</t>
  </si>
  <si>
    <t>НАЦИОНАЛЬНАЯ БЕЗОПАСНОСТЬ И ПРАВООХРАНИТЕЛЬНАЯ ДЕЯТЕЛЬНОСТЬ</t>
  </si>
  <si>
    <t>0300</t>
  </si>
  <si>
    <t>2.1.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</si>
  <si>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</si>
  <si>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</si>
  <si>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2.1.1.</t>
  </si>
  <si>
    <t>Организация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</si>
  <si>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>2190100</t>
  </si>
  <si>
    <t>2.1.1.1.</t>
  </si>
  <si>
    <t>2.1.2.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</si>
  <si>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</si>
  <si>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2190200</t>
  </si>
  <si>
    <t>2.1.2.1.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</si>
  <si>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</si>
  <si>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</si>
  <si>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</si>
  <si>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2.2.1.</t>
  </si>
  <si>
    <t>Муниципальная целевая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</si>
  <si>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7950200</t>
  </si>
  <si>
    <t>2.2.1.1.</t>
  </si>
  <si>
    <t>3.</t>
  </si>
  <si>
    <t>НАЦИОНАЛЬНАЯ ЭКОНОМИКА</t>
  </si>
  <si>
    <t>0400</t>
  </si>
  <si>
    <t>3.1.</t>
  </si>
  <si>
    <t>Связь и информатика</t>
  </si>
  <si>
    <t>0410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</si>
  <si>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</si>
  <si>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</si>
  <si>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</si>
  <si>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</si>
  <si>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</si>
  <si>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</si>
  <si>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</si>
  <si>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</si>
  <si>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</si>
  <si>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</si>
  <si>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</si>
  <si>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</si>
  <si>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</si>
  <si>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</si>
  <si>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</si>
  <si>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</si>
  <si>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</si>
  <si>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</si>
  <si>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</si>
  <si>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</si>
  <si>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</si>
  <si>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</si>
  <si>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</si>
  <si>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</si>
  <si>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6.1.1.1.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</si>
  <si>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</si>
  <si>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</si>
  <si>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</si>
  <si>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</si>
  <si>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</si>
  <si>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</si>
  <si>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</si>
  <si>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</si>
  <si>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</si>
  <si>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</si>
  <si>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</si>
  <si>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7.1.2.1.</t>
  </si>
  <si>
    <t>7.1.3.</t>
  </si>
  <si>
    <t>Организация и проведение мероприятий по сохранению и развитию местных традиций и обрядов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</si>
  <si>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</si>
  <si>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</si>
  <si>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</si>
  <si>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</si>
  <si>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</si>
  <si>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</si>
  <si>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</si>
  <si>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Расходы на выплату вознаграждения приемным родителям за счет субвенции</t>
  </si>
  <si>
    <t>Расходы на содержание и обеспечение деятельности отдела опеки и попечительства, выполняющего отдельные государственные полномочия Санкт-Петербурга, за счет средств субвенции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</si>
  <si>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</si>
  <si>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</si>
  <si>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</si>
  <si>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</si>
  <si>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</si>
  <si>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</si>
  <si>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</si>
  <si>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Создание условий для развития на территории муниципального образования массового спорта</t>
  </si>
  <si>
    <t>9.1.1.1.</t>
  </si>
  <si>
    <t>9.2.</t>
  </si>
  <si>
    <t>Спорт высших достижений</t>
  </si>
  <si>
    <t>1103</t>
  </si>
  <si>
    <t>9.2.1.</t>
  </si>
  <si>
    <t>Создание условий для развития на территории муниципального образования спорта высших достижений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</si>
  <si>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</si>
  <si>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</si>
  <si>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</si>
  <si>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</si>
  <si>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</si>
  <si>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</si>
  <si>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10.1.1.1.</t>
  </si>
  <si>
    <t>РАСХОДЫ ВСЕГО:</t>
  </si>
  <si>
    <t>6000300</t>
  </si>
  <si>
    <t>6000400</t>
  </si>
  <si>
    <t>6000401</t>
  </si>
  <si>
    <t>Расходы:  по озеленению территорий зеленых насаждений внутриквартального озеленения, в том числе организации работ по компенсационному озеленению, осуществляемому в соответствии с законом Санкт-Петербурга,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территориях, утверждению перечней территорий зеленых насаждений внутриквартального озеленения; проведению санитарных рубок, а также удалению аварийных, больных деревьев и кустарников в отношении зеленых насаждений внутриквартального озеленения.</t>
  </si>
  <si>
    <t>6000402</t>
  </si>
  <si>
    <t>6000500</t>
  </si>
  <si>
    <t>6000501</t>
  </si>
  <si>
    <t>6000502</t>
  </si>
  <si>
    <t>ЖИЛИЩНО-КОММУНАЛЬНОЕ ХОЗЯЙСТВО</t>
  </si>
  <si>
    <t>4.1.</t>
  </si>
  <si>
    <t>1000</t>
  </si>
  <si>
    <t>Социальное обеспечение населения</t>
  </si>
  <si>
    <t>1003</t>
  </si>
  <si>
    <t>5050100</t>
  </si>
  <si>
    <t>Расходы на проведение конкурса на создание гимна МО г.Петергоф</t>
  </si>
  <si>
    <t>0500</t>
  </si>
  <si>
    <t>4.</t>
  </si>
  <si>
    <t>Благоустройство</t>
  </si>
  <si>
    <t>4.1.1.</t>
  </si>
  <si>
    <t>4.1.1.1.</t>
  </si>
  <si>
    <t>4.1.2.</t>
  </si>
  <si>
    <t>4.1.2.1.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</si>
  <si>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</si>
  <si>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Расходы на организацию и осуществление в соответствии с адресными программами, утверждаемыми администрациями районов Санкт-Петербурга, уборки и санитарной очистки территорий, за исключением земельных участков, обеспечение уборки и санитарной очистки которых осуществляется гражданами и юридическими лицами либо отнесено к полномочиями исполнительных органов государственой власти Санкт-Петербурга</t>
  </si>
  <si>
    <t>Выполнение отдельных государственых полномочий за счет субвенций из фонда компенсаций Санкт-Петербурга</t>
  </si>
  <si>
    <t>598</t>
  </si>
  <si>
    <t>Муниципальная целевая программа "Петергоф-город цветов"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</si>
  <si>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</si>
  <si>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Муниципальная целевая программа "Создание зоны отдыха по адресу: Собственный пр., д.д. 34-36/67"</t>
  </si>
  <si>
    <t>0920500</t>
  </si>
  <si>
    <t>Содержание муниципальной информационной службы</t>
  </si>
  <si>
    <t>0020100</t>
  </si>
  <si>
    <t>0020400</t>
  </si>
  <si>
    <t>0020502</t>
  </si>
  <si>
    <t>6000100</t>
  </si>
  <si>
    <t>6000200</t>
  </si>
  <si>
    <t xml:space="preserve">Расходы: по оборудованию контейнерных площадок на дворовых территориях;
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
</t>
  </si>
  <si>
    <t>4.1.3.</t>
  </si>
  <si>
    <t>4.1.3.1.</t>
  </si>
  <si>
    <t>4.1.4.</t>
  </si>
  <si>
    <t>4.1.4.1.</t>
  </si>
  <si>
    <t>4.1.4.1.1.</t>
  </si>
  <si>
    <t>4.1.4.2.</t>
  </si>
  <si>
    <t>4.1.5.</t>
  </si>
  <si>
    <t>4.1.5.1.</t>
  </si>
  <si>
    <t>4.1.5.1.1.</t>
  </si>
  <si>
    <t>4.1.5.2.</t>
  </si>
  <si>
    <t>4.1.5.2.1.</t>
  </si>
  <si>
    <t>4.1.6.</t>
  </si>
  <si>
    <t>4.1.6.1.</t>
  </si>
  <si>
    <t>Расходы по содержанию и благоустройству, обеспечению сохранности и восстановлению мест погребения и воинских захоронений, мемориальных сооружений и объектов, увековечивающих память погибших</t>
  </si>
  <si>
    <t>Расходы по организации установки указателей с названиями улиц и номерами домов</t>
  </si>
  <si>
    <t>4.1.7.</t>
  </si>
  <si>
    <t>4.1.7.1.</t>
  </si>
  <si>
    <t>7950300</t>
  </si>
  <si>
    <t>7950301</t>
  </si>
  <si>
    <t>7950302</t>
  </si>
  <si>
    <t>4.1.8.</t>
  </si>
  <si>
    <t>7950400</t>
  </si>
  <si>
    <t>4.1.8.1.</t>
  </si>
  <si>
    <t>Участие в деятельности по профилактике наркомании в Санкт-Петербурге в соответствии с законами Санкт-Петербурга</t>
  </si>
  <si>
    <t>110</t>
  </si>
  <si>
    <t>8.2.</t>
  </si>
  <si>
    <t xml:space="preserve">  0020503</t>
  </si>
  <si>
    <t xml:space="preserve">   0020503</t>
  </si>
  <si>
    <t>8.2.1.</t>
  </si>
  <si>
    <t>8.2.1.1.</t>
  </si>
  <si>
    <t>8.2.2.</t>
  </si>
  <si>
    <t>8.2.2.1.</t>
  </si>
  <si>
    <t>8.2.3.</t>
  </si>
  <si>
    <t>8.2.3.1.</t>
  </si>
  <si>
    <t>3.3.</t>
  </si>
  <si>
    <t>3.3.1.</t>
  </si>
  <si>
    <t>3.3.1.1.</t>
  </si>
  <si>
    <t>0401</t>
  </si>
  <si>
    <t>5100100</t>
  </si>
  <si>
    <t>Общеэкономические вопросы</t>
  </si>
  <si>
    <t>7950500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</si>
  <si>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</si>
  <si>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1.3.6.</t>
  </si>
  <si>
    <t>1.3.6.1.</t>
  </si>
  <si>
    <t>Расходы по проведению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</t>
  </si>
  <si>
    <t xml:space="preserve">Расходы по благоустройству территории муниципального образования, связанному с обеспечением санитарного благополучия населения  </t>
  </si>
  <si>
    <t xml:space="preserve">Расходы по озеленению территории муниципального образования </t>
  </si>
  <si>
    <t xml:space="preserve">Расходы по организации учета зеленых насаждений внутриквартального озеленения на территории муниципального образования </t>
  </si>
  <si>
    <t xml:space="preserve">Расходы по прочим мероприятиям в области благоустройства территории муниципального образования </t>
  </si>
  <si>
    <t xml:space="preserve">Расходы по:  созданию зон отдыха, в том числе обустройству, содержанию и уборке территорий детских площадок;
обустройству, содержанию и уборке территорий спортивных площадок;
выполнению оформления к праздничным мероприятиям на территории муниципального образования
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</si>
  <si>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</si>
  <si>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9.1.2.</t>
  </si>
  <si>
    <t>9.1.2.1.</t>
  </si>
  <si>
    <t>Муниципальная целевая программа по текущему ремонту и содержанию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</si>
  <si>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Муниципальная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</si>
  <si>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</si>
  <si>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</si>
  <si>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9.2.1.1.</t>
  </si>
  <si>
    <t>1.3.7.</t>
  </si>
  <si>
    <t>1.3.7.1.</t>
  </si>
  <si>
    <t>0920600</t>
  </si>
  <si>
    <t>1.1.2.1.</t>
  </si>
  <si>
    <t>240</t>
  </si>
  <si>
    <t>310</t>
  </si>
  <si>
    <t>Код</t>
  </si>
  <si>
    <t>Содействие развитию малого бизнеса на территории муниципального образования</t>
  </si>
  <si>
    <t>4.1.3.1.1.</t>
  </si>
  <si>
    <t xml:space="preserve">Расходы по благоустройству придомовых территорий и дворовых территорий муниципального образования, в том числе:
по текущему ремонту придомовых территорий и дворовых территорий, включая проезды и въезды, пешеходные дорожки;
организации дополнительных парковочных мест на дворовых территориях;
установке, содержанию и ремонту ограждений газонов;
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</si>
  <si>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>Расходы по организации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</si>
  <si>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1.1.1.2.</t>
  </si>
  <si>
    <t>Иные закупки товаров, работ и услуг для муниципальных нужд</t>
  </si>
  <si>
    <t>1.2.1.2.</t>
  </si>
  <si>
    <t>Расходы на выплаты персоналу органов местного самоуправления</t>
  </si>
  <si>
    <t>1.2.3.2.</t>
  </si>
  <si>
    <t>Расходы на денежную компенсацию депутатам, осуществляющим свои полномочия на непостоянной основе</t>
  </si>
  <si>
    <t>Расходы на оплату членских взносов в Совет муниципальных образований Санкт-Петербурга, Ассоциацию МО городов и поселков</t>
  </si>
  <si>
    <t>Предоставление платежей, взносов, безвозмездных перечислений</t>
  </si>
  <si>
    <t>860</t>
  </si>
  <si>
    <t>1.1.2.2.</t>
  </si>
  <si>
    <t>Уплата налогов, сборов и иных платежей</t>
  </si>
  <si>
    <t>1.1.2.3.</t>
  </si>
  <si>
    <t>Резервный фонд местной администрации</t>
  </si>
  <si>
    <t>Резервные средства</t>
  </si>
  <si>
    <t>870</t>
  </si>
  <si>
    <t>Расходы на содержание и обеспечение деятельности депутатов Муниципального Совета, осуществляющих свою деятельность на постоянной основе</t>
  </si>
  <si>
    <t>Публичные нормативные социальные выплаты гражданам</t>
  </si>
  <si>
    <t>Субсидии некоммерческим организациям (за исключением муниципальных учреждений)</t>
  </si>
  <si>
    <t>630</t>
  </si>
  <si>
    <t>Расходы на разработку плана комплексного социально-экономического развития муниципального образования</t>
  </si>
  <si>
    <t>Дорожное хозяйство</t>
  </si>
  <si>
    <t>0409</t>
  </si>
  <si>
    <t>3150100</t>
  </si>
  <si>
    <t>3.2.2.</t>
  </si>
  <si>
    <t>3.2.2.1.</t>
  </si>
  <si>
    <t>Муниципальная целевая программа по текущему ремонту и содержанию дорог, расположенных в пределах границ муниципального образования, в соответствии с перечнем, утвержденным Правительством Санкт-Петербурга за счет средств местного бюджета</t>
  </si>
  <si>
    <t>3.2.2.1.1.</t>
  </si>
  <si>
    <t>3.2.2.2.</t>
  </si>
  <si>
    <t>Муниципальная целевая программа по текущему ремонту и содержанию дорог, расположенных в пределах границ муниципального образования, в соответствии с перечнем, утвержденным Правительством Санкт-Петербурга за счет средств субсидии</t>
  </si>
  <si>
    <t>3.2.2.2.1.</t>
  </si>
  <si>
    <t>6000301</t>
  </si>
  <si>
    <t>4.1.3.2.</t>
  </si>
  <si>
    <t>4.1.3.2.1</t>
  </si>
  <si>
    <t>6000302</t>
  </si>
  <si>
    <t>4.1.3.3.</t>
  </si>
  <si>
    <t>6000303</t>
  </si>
  <si>
    <t>4.1.3.3.1.</t>
  </si>
  <si>
    <t>4.1.4.2.1.</t>
  </si>
  <si>
    <t>4.1.5.3.</t>
  </si>
  <si>
    <t>4.1.5.3.1.</t>
  </si>
  <si>
    <t>6000503</t>
  </si>
  <si>
    <t>Расходы на выплаты персоналу казенных учреждений</t>
  </si>
  <si>
    <t>7.1.1.2.</t>
  </si>
  <si>
    <t>Расходы на содержание ребенка в семье опекуна и приемной семье за счет субвенции</t>
  </si>
  <si>
    <t>Содержание муниципального казенного учреждения муниципального образования город Петергоф "Спортивно-оздоровительный центр"</t>
  </si>
  <si>
    <t>Содержание муниципального казенного учреждения муниципального образования город Петергоф"Творческое объединение "Школа Канторум"</t>
  </si>
  <si>
    <t>9.1.2.2.</t>
  </si>
  <si>
    <t>9.1.2.3.</t>
  </si>
  <si>
    <t>9.2.1.2.</t>
  </si>
  <si>
    <t>Содержание муниципального казенного учреждения муниципального образования город Петергоф"Редакция газеты "Муниципальная перспектива"</t>
  </si>
  <si>
    <t>10.1.1.2.</t>
  </si>
  <si>
    <t>850</t>
  </si>
  <si>
    <t>3300100</t>
  </si>
  <si>
    <t>3.4.</t>
  </si>
  <si>
    <t>3.4.1.</t>
  </si>
  <si>
    <t>3.4.1.1.</t>
  </si>
  <si>
    <t>10.1.1.3.</t>
  </si>
  <si>
    <t xml:space="preserve"> </t>
  </si>
  <si>
    <r>
      <t xml:space="preserve">Код </t>
    </r>
    <r>
      <rPr>
        <b/>
        <sz val="8"/>
        <color indexed="8"/>
        <rFont val="Times New Roman"/>
        <family val="1"/>
      </rPr>
      <t>ГРБС</t>
    </r>
  </si>
  <si>
    <t>Код разде-ла, под-раздела</t>
  </si>
  <si>
    <t>ОБЩЕГОСУДАРСТВЕН-НЫЕ ВОПРОСЫ</t>
  </si>
  <si>
    <t>4.1.9.</t>
  </si>
  <si>
    <t>Муниципальная целевая программа "Устройство искусственных неровностей на проездах и въездах на придомовых территориях и дворовых территориях"</t>
  </si>
  <si>
    <t>4.1.9.1.</t>
  </si>
  <si>
    <t>0920700</t>
  </si>
  <si>
    <t>1.3.8.</t>
  </si>
  <si>
    <t>1.3.8.1.</t>
  </si>
  <si>
    <t>4.1.3.4.</t>
  </si>
  <si>
    <t>Расходы на возмещение госпошлины ЗАО "Завод "Радиус" на основании судебного акта судебных органов</t>
  </si>
  <si>
    <t>6000305</t>
  </si>
  <si>
    <t>4.1.3.4.1.</t>
  </si>
  <si>
    <t>Исполнение судебных актов</t>
  </si>
  <si>
    <t>830</t>
  </si>
  <si>
    <t>9.1.2.4.</t>
  </si>
  <si>
    <t>4.1.3.5.</t>
  </si>
  <si>
    <t>4.1.3.5.1.</t>
  </si>
  <si>
    <t>6000304</t>
  </si>
  <si>
    <t>Расходы на погашение кредиторской задолженности перед ЗАО "Завод "Радиус" на основании судебного акта судебных органов</t>
  </si>
  <si>
    <t>Расходы на формирование и размещение муниципального заказа муниципального образования город Петергоф</t>
  </si>
  <si>
    <t>Профессиональная подготовка, переподготовка и повышение квалификации</t>
  </si>
  <si>
    <t>0705</t>
  </si>
  <si>
    <t>Расходы на организацию повышения квалификации муниципальных служащих</t>
  </si>
  <si>
    <t>6.2.</t>
  </si>
  <si>
    <t>6.2.1.</t>
  </si>
  <si>
    <t>6.2.1.1.</t>
  </si>
  <si>
    <t>6.2.2.</t>
  </si>
  <si>
    <t>6.2.2.1.</t>
  </si>
  <si>
    <t>6.2.3.</t>
  </si>
  <si>
    <t>6.2.3.1.</t>
  </si>
  <si>
    <t>1.2.3.3.</t>
  </si>
  <si>
    <t>Исполнение  местного бюджета муниципального образования</t>
  </si>
  <si>
    <t>Код ви-да рас-хо-дов</t>
  </si>
  <si>
    <t>город Петергоф за 2012 год по ведомственной структуре расходов местного бюджета</t>
  </si>
  <si>
    <t>Утверждено по бюджету на 2012 год, тыс. руб.</t>
  </si>
  <si>
    <t>Исполне-но на отчетную дату, тыс.руб.</t>
  </si>
  <si>
    <t>% испол-нения</t>
  </si>
  <si>
    <t>Приложение №2 к  решению Муниципального Совета муниципального образования город Петергоф от 07.05.2013 № 34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</si>
</sst>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distributed" wrapText="1"/>
    </xf>
    <xf numFmtId="0" fontId="2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164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49" fontId="51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right" vertical="distributed"/>
    </xf>
    <xf numFmtId="0" fontId="7" fillId="0" borderId="0" xfId="0" applyFont="1" applyAlignment="1">
      <alignment vertical="distributed"/>
    </xf>
    <xf numFmtId="0" fontId="9" fillId="0" borderId="10" xfId="0" applyFont="1" applyBorder="1" applyAlignment="1">
      <alignment horizontal="right" vertical="justify"/>
    </xf>
    <xf numFmtId="0" fontId="9" fillId="0" borderId="0" xfId="0" applyFont="1" applyAlignment="1">
      <alignment vertical="justify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5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51" fillId="0" borderId="11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51" fillId="0" borderId="12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49" fontId="51" fillId="0" borderId="10" xfId="0" applyNumberFormat="1" applyFont="1" applyBorder="1" applyAlignment="1">
      <alignment horizontal="right"/>
    </xf>
    <xf numFmtId="49" fontId="51" fillId="0" borderId="12" xfId="0" applyNumberFormat="1" applyFont="1" applyBorder="1" applyAlignment="1">
      <alignment horizontal="right"/>
    </xf>
    <xf numFmtId="49" fontId="51" fillId="0" borderId="11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/>
    </xf>
    <xf numFmtId="49" fontId="9" fillId="0" borderId="10" xfId="0" applyNumberFormat="1" applyFont="1" applyBorder="1" applyAlignment="1">
      <alignment horizontal="right" wrapText="1" shrinkToFit="1"/>
    </xf>
    <xf numFmtId="49" fontId="9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49" fontId="13" fillId="0" borderId="12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right" vertical="justify"/>
    </xf>
    <xf numFmtId="0" fontId="53" fillId="0" borderId="0" xfId="0" applyFont="1" applyAlignment="1">
      <alignment vertical="justify"/>
    </xf>
    <xf numFmtId="0" fontId="10" fillId="0" borderId="13" xfId="0" applyFont="1" applyBorder="1" applyAlignment="1">
      <alignment horizontal="left" vertical="distributed" wrapText="1"/>
    </xf>
    <xf numFmtId="0" fontId="0" fillId="0" borderId="14" xfId="0" applyBorder="1" applyAlignment="1">
      <alignment horizontal="left" vertical="distributed" wrapText="1"/>
    </xf>
    <xf numFmtId="0" fontId="0" fillId="0" borderId="15" xfId="0" applyBorder="1" applyAlignment="1">
      <alignment horizontal="left" vertical="distributed" wrapText="1"/>
    </xf>
    <xf numFmtId="0" fontId="8" fillId="0" borderId="13" xfId="0" applyFont="1" applyBorder="1" applyAlignment="1">
      <alignment horizontal="left" vertical="distributed"/>
    </xf>
    <xf numFmtId="0" fontId="54" fillId="0" borderId="14" xfId="0" applyFont="1" applyBorder="1" applyAlignment="1">
      <alignment horizontal="left" vertical="distributed"/>
    </xf>
    <xf numFmtId="0" fontId="54" fillId="0" borderId="15" xfId="0" applyFont="1" applyBorder="1" applyAlignment="1">
      <alignment horizontal="left" vertical="distributed"/>
    </xf>
    <xf numFmtId="0" fontId="5" fillId="0" borderId="10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 wrapText="1"/>
    </xf>
    <xf numFmtId="0" fontId="10" fillId="0" borderId="14" xfId="0" applyFont="1" applyBorder="1" applyAlignment="1">
      <alignment horizontal="center" vertical="distributed"/>
    </xf>
    <xf numFmtId="0" fontId="10" fillId="0" borderId="15" xfId="0" applyFont="1" applyBorder="1" applyAlignment="1">
      <alignment horizontal="center" vertical="distributed"/>
    </xf>
    <xf numFmtId="0" fontId="10" fillId="0" borderId="13" xfId="0" applyFont="1" applyBorder="1" applyAlignment="1">
      <alignment horizontal="left" vertical="distributed"/>
    </xf>
    <xf numFmtId="0" fontId="10" fillId="0" borderId="14" xfId="0" applyFont="1" applyBorder="1" applyAlignment="1">
      <alignment horizontal="left" vertical="distributed"/>
    </xf>
    <xf numFmtId="0" fontId="10" fillId="0" borderId="15" xfId="0" applyFont="1" applyBorder="1" applyAlignment="1">
      <alignment horizontal="left" vertical="distributed"/>
    </xf>
    <xf numFmtId="0" fontId="10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10" fillId="0" borderId="10" xfId="0" applyFont="1" applyBorder="1" applyAlignment="1">
      <alignment horizontal="left" vertical="distributed"/>
    </xf>
    <xf numFmtId="0" fontId="6" fillId="0" borderId="10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distributed"/>
    </xf>
    <xf numFmtId="0" fontId="8" fillId="0" borderId="15" xfId="0" applyFont="1" applyBorder="1" applyAlignment="1">
      <alignment horizontal="center" vertical="distributed"/>
    </xf>
    <xf numFmtId="0" fontId="2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distributed" wrapText="1"/>
    </xf>
    <xf numFmtId="0" fontId="10" fillId="0" borderId="15" xfId="0" applyFont="1" applyBorder="1" applyAlignment="1">
      <alignment horizontal="left" vertical="distributed" wrapText="1"/>
    </xf>
    <xf numFmtId="0" fontId="0" fillId="0" borderId="14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8" fillId="0" borderId="13" xfId="0" applyFont="1" applyBorder="1" applyAlignment="1">
      <alignment horizontal="left" vertical="distributed" wrapText="1"/>
    </xf>
    <xf numFmtId="0" fontId="54" fillId="0" borderId="14" xfId="0" applyFont="1" applyBorder="1" applyAlignment="1">
      <alignment horizontal="left" vertical="distributed" wrapText="1"/>
    </xf>
    <xf numFmtId="0" fontId="54" fillId="0" borderId="15" xfId="0" applyFont="1" applyBorder="1" applyAlignment="1">
      <alignment horizontal="left" vertical="distributed" wrapText="1"/>
    </xf>
    <xf numFmtId="0" fontId="6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distributed"/>
    </xf>
    <xf numFmtId="0" fontId="8" fillId="0" borderId="13" xfId="0" applyFont="1" applyBorder="1" applyAlignment="1">
      <alignment horizontal="center" vertical="justify"/>
    </xf>
    <xf numFmtId="0" fontId="8" fillId="0" borderId="14" xfId="0" applyFont="1" applyBorder="1" applyAlignment="1">
      <alignment horizontal="center" vertical="justify"/>
    </xf>
    <xf numFmtId="0" fontId="8" fillId="0" borderId="15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8" fillId="0" borderId="13" xfId="0" applyFont="1" applyBorder="1" applyAlignment="1">
      <alignment horizontal="center" vertical="distributed" wrapText="1"/>
    </xf>
    <xf numFmtId="0" fontId="8" fillId="0" borderId="14" xfId="0" applyFont="1" applyBorder="1" applyAlignment="1">
      <alignment horizontal="center" vertical="distributed" wrapText="1"/>
    </xf>
    <xf numFmtId="0" fontId="8" fillId="0" borderId="15" xfId="0" applyFont="1" applyBorder="1" applyAlignment="1">
      <alignment horizontal="center" vertical="distributed" wrapText="1"/>
    </xf>
    <xf numFmtId="0" fontId="8" fillId="0" borderId="14" xfId="0" applyFont="1" applyBorder="1" applyAlignment="1">
      <alignment horizontal="left" vertical="distributed"/>
    </xf>
    <xf numFmtId="0" fontId="8" fillId="0" borderId="15" xfId="0" applyFont="1" applyBorder="1" applyAlignment="1">
      <alignment horizontal="left" vertical="distributed"/>
    </xf>
    <xf numFmtId="0" fontId="2" fillId="0" borderId="0" xfId="0" applyFont="1" applyAlignment="1">
      <alignment horizontal="left" wrapText="1" shrinkToFit="1"/>
    </xf>
    <xf numFmtId="0" fontId="2" fillId="0" borderId="0" xfId="0" applyFont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4" xfId="0" applyFont="1" applyBorder="1" applyAlignment="1">
      <alignment horizontal="left" vertical="justify"/>
    </xf>
    <xf numFmtId="0" fontId="10" fillId="0" borderId="15" xfId="0" applyFont="1" applyBorder="1" applyAlignment="1">
      <alignment horizontal="left" vertical="justify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wrapText="1" shrinkToFit="1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 wrapText="1" shrinkToFit="1"/>
    </xf>
    <xf numFmtId="0" fontId="0" fillId="0" borderId="14" xfId="0" applyFont="1" applyBorder="1" applyAlignment="1">
      <alignment horizontal="left" vertical="distributed"/>
    </xf>
    <xf numFmtId="0" fontId="0" fillId="0" borderId="15" xfId="0" applyFont="1" applyBorder="1" applyAlignment="1">
      <alignment horizontal="left" vertical="distributed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 shrinkToFit="1"/>
    </xf>
    <xf numFmtId="0" fontId="0" fillId="0" borderId="14" xfId="0" applyFont="1" applyBorder="1" applyAlignment="1">
      <alignment horizontal="center" wrapText="1" shrinkToFit="1"/>
    </xf>
    <xf numFmtId="0" fontId="0" fillId="0" borderId="15" xfId="0" applyFont="1" applyBorder="1" applyAlignment="1">
      <alignment horizontal="center" wrapText="1" shrinkToFit="1"/>
    </xf>
    <xf numFmtId="0" fontId="5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 vertical="justify"/>
    </xf>
    <xf numFmtId="0" fontId="8" fillId="0" borderId="14" xfId="0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49" fontId="6" fillId="0" borderId="10" xfId="0" applyNumberFormat="1" applyFont="1" applyBorder="1" applyAlignment="1">
      <alignment horizontal="center" vertical="distributed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55" fillId="0" borderId="14" xfId="0" applyFont="1" applyBorder="1" applyAlignment="1">
      <alignment horizontal="center" vertical="distributed" wrapText="1"/>
    </xf>
    <xf numFmtId="0" fontId="55" fillId="0" borderId="15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3" fillId="0" borderId="12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 shrinkToFit="1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 shrinkToFi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3" fillId="0" borderId="12" xfId="0" applyFont="1" applyBorder="1" applyAlignment="1">
      <alignment wrapText="1" shrinkToFit="1"/>
    </xf>
    <xf numFmtId="0" fontId="42" fillId="0" borderId="11" xfId="0" applyFont="1" applyBorder="1" applyAlignment="1">
      <alignment wrapText="1" shrinkToFit="1"/>
    </xf>
    <xf numFmtId="0" fontId="3" fillId="0" borderId="12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" fillId="0" borderId="13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3" xfId="0" applyFont="1" applyBorder="1" applyAlignment="1">
      <alignment horizontal="left" vertical="distributed"/>
    </xf>
    <xf numFmtId="0" fontId="42" fillId="0" borderId="14" xfId="0" applyFont="1" applyBorder="1" applyAlignment="1">
      <alignment horizontal="left" vertical="distributed"/>
    </xf>
    <xf numFmtId="0" fontId="42" fillId="0" borderId="15" xfId="0" applyFont="1" applyBorder="1" applyAlignment="1">
      <alignment horizontal="left" vertical="distributed"/>
    </xf>
    <xf numFmtId="0" fontId="6" fillId="0" borderId="13" xfId="0" applyFont="1" applyBorder="1" applyAlignment="1">
      <alignment horizontal="left" vertical="distributed"/>
    </xf>
    <xf numFmtId="0" fontId="6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 vertical="distributed"/>
    </xf>
    <xf numFmtId="0" fontId="15" fillId="0" borderId="13" xfId="0" applyFont="1" applyBorder="1" applyAlignment="1">
      <alignment horizontal="left" vertical="distributed"/>
    </xf>
    <xf numFmtId="0" fontId="6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 wrapText="1"/>
    </xf>
    <xf numFmtId="0" fontId="10" fillId="0" borderId="15" xfId="0" applyFont="1" applyBorder="1" applyAlignment="1">
      <alignment horizontal="center" vertical="distributed" wrapText="1"/>
    </xf>
    <xf numFmtId="0" fontId="0" fillId="0" borderId="14" xfId="0" applyFont="1" applyBorder="1" applyAlignment="1">
      <alignment horizontal="left" vertical="distributed" wrapText="1"/>
    </xf>
    <xf numFmtId="0" fontId="0" fillId="0" borderId="15" xfId="0" applyFont="1" applyBorder="1" applyAlignment="1">
      <alignment horizontal="left" vertical="distributed" wrapText="1"/>
    </xf>
    <xf numFmtId="0" fontId="10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42" fillId="0" borderId="14" xfId="0" applyFont="1" applyBorder="1" applyAlignment="1">
      <alignment horizontal="center" vertical="distributed"/>
    </xf>
    <xf numFmtId="0" fontId="42" fillId="0" borderId="15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PageLayoutView="0" workbookViewId="0" topLeftCell="A134">
      <selection activeCell="G75" sqref="G75"/>
    </sheetView>
  </sheetViews>
  <sheetFormatPr defaultColWidth="9.140625" defaultRowHeight="15"/>
  <cols>
    <col min="1" max="1" width="10.57421875" style="1" customWidth="1"/>
    <col min="2" max="4" width="9.140625" style="1" customWidth="1"/>
    <col min="5" max="5" width="5.421875" style="1" customWidth="1"/>
    <col min="6" max="6" width="6.140625" style="1" customWidth="1"/>
    <col min="7" max="7" width="9.421875" style="1" customWidth="1"/>
    <col min="8" max="8" width="4.8515625" style="1" customWidth="1"/>
    <col min="9" max="9" width="9.7109375" style="13" customWidth="1"/>
    <col min="10" max="10" width="10.7109375" style="1" customWidth="1"/>
    <col min="11" max="11" width="8.57421875" style="1" customWidth="1"/>
    <col min="12" max="12" width="9.28125" style="1" customWidth="1"/>
    <col min="13" max="13" width="9.140625" style="1" customWidth="1"/>
    <col min="14" max="14" width="8.8515625" style="1" customWidth="1"/>
    <col min="15" max="16384" width="9.140625" style="1" customWidth="1"/>
  </cols>
  <sheetData>
    <row r="1" spans="5:9" ht="15" hidden="1">
      <c r="E1" s="183" t="s">
        <v>324</v>
      </c>
      <c r="F1" s="183"/>
      <c r="G1" s="183"/>
      <c r="H1" s="183"/>
      <c r="I1" s="184"/>
    </row>
    <row r="2" spans="3:9" ht="2.25" customHeight="1">
      <c r="C2" s="183" t="s">
        <v>324</v>
      </c>
      <c r="D2" s="185"/>
      <c r="E2" s="185"/>
      <c r="F2" s="185"/>
      <c r="G2" s="185"/>
      <c r="H2" s="185"/>
      <c r="I2" s="185"/>
    </row>
    <row r="3" spans="3:11" ht="30.75" customHeight="1">
      <c r="C3" s="62"/>
      <c r="D3" s="77" t="s">
        <v>363</v>
      </c>
      <c r="E3" s="78"/>
      <c r="F3" s="78"/>
      <c r="G3" s="78"/>
      <c r="H3" s="78"/>
      <c r="I3" s="78"/>
      <c r="J3" s="78"/>
      <c r="K3" s="78"/>
    </row>
    <row r="4" spans="1:12" ht="19.5" customHeight="1">
      <c r="A4" s="173" t="s">
        <v>357</v>
      </c>
      <c r="B4" s="173"/>
      <c r="C4" s="173"/>
      <c r="D4" s="173"/>
      <c r="E4" s="173"/>
      <c r="F4" s="173"/>
      <c r="G4" s="173"/>
      <c r="H4" s="174"/>
      <c r="I4" s="174"/>
      <c r="J4" s="175"/>
      <c r="K4" s="175"/>
      <c r="L4" s="175"/>
    </row>
    <row r="5" spans="1:12" ht="21.75" customHeight="1">
      <c r="A5" s="171" t="s">
        <v>359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76"/>
    </row>
    <row r="6" spans="1:9" ht="19.5" customHeight="1">
      <c r="A6" s="63"/>
      <c r="B6" s="63"/>
      <c r="C6" s="63"/>
      <c r="D6" s="63"/>
      <c r="E6" s="63"/>
      <c r="F6" s="63"/>
      <c r="G6" s="63"/>
      <c r="H6" s="64"/>
      <c r="I6" s="64"/>
    </row>
    <row r="7" spans="1:11" ht="15" customHeight="1">
      <c r="A7" s="159" t="s">
        <v>0</v>
      </c>
      <c r="B7" s="161" t="s">
        <v>1</v>
      </c>
      <c r="C7" s="162"/>
      <c r="D7" s="163"/>
      <c r="E7" s="169" t="s">
        <v>262</v>
      </c>
      <c r="F7" s="170"/>
      <c r="G7" s="170"/>
      <c r="H7" s="170"/>
      <c r="I7" s="167" t="s">
        <v>360</v>
      </c>
      <c r="J7" s="178" t="s">
        <v>361</v>
      </c>
      <c r="K7" s="176" t="s">
        <v>362</v>
      </c>
    </row>
    <row r="8" spans="1:11" ht="114.75" customHeight="1">
      <c r="A8" s="160"/>
      <c r="B8" s="164"/>
      <c r="C8" s="165"/>
      <c r="D8" s="166"/>
      <c r="E8" s="2" t="s">
        <v>325</v>
      </c>
      <c r="F8" s="2" t="s">
        <v>326</v>
      </c>
      <c r="G8" s="15" t="s">
        <v>2</v>
      </c>
      <c r="H8" s="2" t="s">
        <v>358</v>
      </c>
      <c r="I8" s="168"/>
      <c r="J8" s="179"/>
      <c r="K8" s="177"/>
    </row>
    <row r="9" spans="1:11" ht="84" customHeight="1">
      <c r="A9" s="3" t="s">
        <v>3</v>
      </c>
      <c r="B9" s="85" t="s">
        <v>4</v>
      </c>
      <c r="C9" s="85"/>
      <c r="D9" s="85"/>
      <c r="E9" s="3">
        <v>901</v>
      </c>
      <c r="F9" s="50"/>
      <c r="G9" s="3"/>
      <c r="H9" s="3"/>
      <c r="I9" s="48">
        <f>I10+I28</f>
        <v>4123.2</v>
      </c>
      <c r="J9" s="48">
        <f>J10+J28</f>
        <v>4078.9</v>
      </c>
      <c r="K9" s="72">
        <f>J9/I9</f>
        <v>0.9892559177337991</v>
      </c>
    </row>
    <row r="10" spans="1:11" ht="31.5" customHeight="1">
      <c r="A10" s="3" t="s">
        <v>5</v>
      </c>
      <c r="B10" s="85" t="s">
        <v>327</v>
      </c>
      <c r="C10" s="85"/>
      <c r="D10" s="85"/>
      <c r="E10" s="3">
        <v>901</v>
      </c>
      <c r="F10" s="4" t="s">
        <v>6</v>
      </c>
      <c r="G10" s="3"/>
      <c r="H10" s="3"/>
      <c r="I10" s="48">
        <f>SUM(I11+I15+I25)</f>
        <v>3902.6</v>
      </c>
      <c r="J10" s="48">
        <f>SUM(J11+J15+J25)</f>
        <v>3858.3</v>
      </c>
      <c r="K10" s="72">
        <f aca="true" t="shared" si="0" ref="K10:K75">J10/I10</f>
        <v>0.9886485932455287</v>
      </c>
    </row>
    <row r="11" spans="1:11" s="5" customFormat="1" ht="95.25" customHeight="1">
      <c r="A11" s="3" t="s">
        <v>7</v>
      </c>
      <c r="B11" s="96" t="s">
        <v>8</v>
      </c>
      <c r="C11" s="96"/>
      <c r="D11" s="96"/>
      <c r="E11" s="3">
        <v>901</v>
      </c>
      <c r="F11" s="4" t="s">
        <v>9</v>
      </c>
      <c r="G11" s="3"/>
      <c r="H11" s="3"/>
      <c r="I11" s="49">
        <f>I12</f>
        <v>1053</v>
      </c>
      <c r="J11" s="49">
        <f>J12</f>
        <v>1052.9</v>
      </c>
      <c r="K11" s="72">
        <f t="shared" si="0"/>
        <v>0.9999050332383667</v>
      </c>
    </row>
    <row r="12" spans="1:11" s="8" customFormat="1" ht="83.25" customHeight="1">
      <c r="A12" s="18" t="s">
        <v>10</v>
      </c>
      <c r="B12" s="97" t="s">
        <v>11</v>
      </c>
      <c r="C12" s="186"/>
      <c r="D12" s="187"/>
      <c r="E12" s="18">
        <v>901</v>
      </c>
      <c r="F12" s="19" t="s">
        <v>9</v>
      </c>
      <c r="G12" s="19" t="s">
        <v>192</v>
      </c>
      <c r="H12" s="18"/>
      <c r="I12" s="26">
        <f>I13+I14</f>
        <v>1053</v>
      </c>
      <c r="J12" s="26">
        <f>J13+J14</f>
        <v>1052.9</v>
      </c>
      <c r="K12" s="72">
        <f t="shared" si="0"/>
        <v>0.9999050332383667</v>
      </c>
    </row>
    <row r="13" spans="1:11" ht="50.25" customHeight="1">
      <c r="A13" s="9" t="s">
        <v>12</v>
      </c>
      <c r="B13" s="95" t="s">
        <v>270</v>
      </c>
      <c r="C13" s="95"/>
      <c r="D13" s="95"/>
      <c r="E13" s="9">
        <v>901</v>
      </c>
      <c r="F13" s="10" t="s">
        <v>9</v>
      </c>
      <c r="G13" s="10" t="s">
        <v>192</v>
      </c>
      <c r="H13" s="9">
        <v>120</v>
      </c>
      <c r="I13" s="22">
        <v>1015.7</v>
      </c>
      <c r="J13" s="70">
        <v>1015.7</v>
      </c>
      <c r="K13" s="72">
        <f t="shared" si="0"/>
        <v>1</v>
      </c>
    </row>
    <row r="14" spans="1:11" ht="49.5" customHeight="1">
      <c r="A14" s="9" t="s">
        <v>267</v>
      </c>
      <c r="B14" s="79" t="s">
        <v>268</v>
      </c>
      <c r="C14" s="80"/>
      <c r="D14" s="81"/>
      <c r="E14" s="9">
        <v>901</v>
      </c>
      <c r="F14" s="10" t="s">
        <v>9</v>
      </c>
      <c r="G14" s="10" t="s">
        <v>192</v>
      </c>
      <c r="H14" s="9">
        <v>240</v>
      </c>
      <c r="I14" s="22">
        <v>37.3</v>
      </c>
      <c r="J14" s="70">
        <v>37.2</v>
      </c>
      <c r="K14" s="72">
        <f t="shared" si="0"/>
        <v>0.997319034852547</v>
      </c>
    </row>
    <row r="15" spans="1:11" ht="129" customHeight="1">
      <c r="A15" s="3" t="s">
        <v>13</v>
      </c>
      <c r="B15" s="96" t="s">
        <v>14</v>
      </c>
      <c r="C15" s="96"/>
      <c r="D15" s="96"/>
      <c r="E15" s="3">
        <v>901</v>
      </c>
      <c r="F15" s="4" t="s">
        <v>15</v>
      </c>
      <c r="G15" s="9"/>
      <c r="H15" s="9"/>
      <c r="I15" s="48">
        <f>I16+I19+I21</f>
        <v>2753.6</v>
      </c>
      <c r="J15" s="48">
        <f>J16+J19+J21</f>
        <v>2736.4</v>
      </c>
      <c r="K15" s="72">
        <f t="shared" si="0"/>
        <v>0.9937536316095295</v>
      </c>
    </row>
    <row r="16" spans="1:11" s="8" customFormat="1" ht="111" customHeight="1">
      <c r="A16" s="18" t="s">
        <v>16</v>
      </c>
      <c r="B16" s="97" t="s">
        <v>282</v>
      </c>
      <c r="C16" s="98"/>
      <c r="D16" s="99"/>
      <c r="E16" s="18">
        <v>901</v>
      </c>
      <c r="F16" s="19" t="s">
        <v>15</v>
      </c>
      <c r="G16" s="19" t="s">
        <v>17</v>
      </c>
      <c r="H16" s="18"/>
      <c r="I16" s="26">
        <f>I17+I18</f>
        <v>820.4</v>
      </c>
      <c r="J16" s="26">
        <f>J17+J18</f>
        <v>819.3</v>
      </c>
      <c r="K16" s="72">
        <f t="shared" si="0"/>
        <v>0.9986591906387128</v>
      </c>
    </row>
    <row r="17" spans="1:11" ht="31.5" customHeight="1">
      <c r="A17" s="6" t="s">
        <v>18</v>
      </c>
      <c r="B17" s="95" t="s">
        <v>270</v>
      </c>
      <c r="C17" s="95"/>
      <c r="D17" s="95"/>
      <c r="E17" s="9">
        <v>901</v>
      </c>
      <c r="F17" s="10" t="s">
        <v>15</v>
      </c>
      <c r="G17" s="10" t="s">
        <v>17</v>
      </c>
      <c r="H17" s="9">
        <v>120</v>
      </c>
      <c r="I17" s="22">
        <v>812.6</v>
      </c>
      <c r="J17" s="70">
        <v>811.8</v>
      </c>
      <c r="K17" s="72">
        <f t="shared" si="0"/>
        <v>0.9990155057839034</v>
      </c>
    </row>
    <row r="18" spans="1:11" ht="30.75" customHeight="1">
      <c r="A18" s="9" t="s">
        <v>269</v>
      </c>
      <c r="B18" s="79" t="s">
        <v>268</v>
      </c>
      <c r="C18" s="80"/>
      <c r="D18" s="81"/>
      <c r="E18" s="9">
        <v>901</v>
      </c>
      <c r="F18" s="10" t="s">
        <v>15</v>
      </c>
      <c r="G18" s="10" t="s">
        <v>17</v>
      </c>
      <c r="H18" s="9">
        <v>240</v>
      </c>
      <c r="I18" s="22">
        <v>7.8</v>
      </c>
      <c r="J18" s="70">
        <v>7.5</v>
      </c>
      <c r="K18" s="72">
        <f t="shared" si="0"/>
        <v>0.9615384615384616</v>
      </c>
    </row>
    <row r="19" spans="1:11" s="8" customFormat="1" ht="77.25" customHeight="1">
      <c r="A19" s="18" t="s">
        <v>19</v>
      </c>
      <c r="B19" s="97" t="s">
        <v>272</v>
      </c>
      <c r="C19" s="98"/>
      <c r="D19" s="99"/>
      <c r="E19" s="18">
        <v>901</v>
      </c>
      <c r="F19" s="19" t="s">
        <v>15</v>
      </c>
      <c r="G19" s="19" t="s">
        <v>20</v>
      </c>
      <c r="H19" s="18"/>
      <c r="I19" s="26">
        <f>I20</f>
        <v>206.1</v>
      </c>
      <c r="J19" s="71">
        <f>J20</f>
        <v>193.9</v>
      </c>
      <c r="K19" s="72">
        <f t="shared" si="0"/>
        <v>0.940805434255216</v>
      </c>
    </row>
    <row r="20" spans="1:11" ht="48.75" customHeight="1">
      <c r="A20" s="6" t="s">
        <v>21</v>
      </c>
      <c r="B20" s="95" t="s">
        <v>270</v>
      </c>
      <c r="C20" s="95"/>
      <c r="D20" s="95"/>
      <c r="E20" s="9">
        <v>901</v>
      </c>
      <c r="F20" s="10" t="s">
        <v>15</v>
      </c>
      <c r="G20" s="10" t="s">
        <v>20</v>
      </c>
      <c r="H20" s="9">
        <v>120</v>
      </c>
      <c r="I20" s="22">
        <v>206.1</v>
      </c>
      <c r="J20" s="70">
        <v>193.9</v>
      </c>
      <c r="K20" s="72">
        <f t="shared" si="0"/>
        <v>0.940805434255216</v>
      </c>
    </row>
    <row r="21" spans="1:11" s="8" customFormat="1" ht="61.5" customHeight="1">
      <c r="A21" s="18" t="s">
        <v>22</v>
      </c>
      <c r="B21" s="97" t="s">
        <v>23</v>
      </c>
      <c r="C21" s="98"/>
      <c r="D21" s="99"/>
      <c r="E21" s="18">
        <v>901</v>
      </c>
      <c r="F21" s="19" t="s">
        <v>15</v>
      </c>
      <c r="G21" s="19" t="s">
        <v>24</v>
      </c>
      <c r="H21" s="18"/>
      <c r="I21" s="26">
        <f>I22+I23+I24</f>
        <v>1727.1</v>
      </c>
      <c r="J21" s="26">
        <f>J22+J23+J24</f>
        <v>1723.2</v>
      </c>
      <c r="K21" s="72">
        <f t="shared" si="0"/>
        <v>0.997741879451103</v>
      </c>
    </row>
    <row r="22" spans="1:11" ht="52.5" customHeight="1">
      <c r="A22" s="6" t="s">
        <v>25</v>
      </c>
      <c r="B22" s="95" t="s">
        <v>270</v>
      </c>
      <c r="C22" s="95"/>
      <c r="D22" s="95"/>
      <c r="E22" s="9">
        <v>901</v>
      </c>
      <c r="F22" s="10" t="s">
        <v>15</v>
      </c>
      <c r="G22" s="10" t="s">
        <v>24</v>
      </c>
      <c r="H22" s="9">
        <v>120</v>
      </c>
      <c r="I22" s="22">
        <v>1715.2</v>
      </c>
      <c r="J22" s="70">
        <v>1711.7</v>
      </c>
      <c r="K22" s="72">
        <f t="shared" si="0"/>
        <v>0.9979594216417911</v>
      </c>
    </row>
    <row r="23" spans="1:11" ht="46.5" customHeight="1">
      <c r="A23" s="9" t="s">
        <v>271</v>
      </c>
      <c r="B23" s="79" t="s">
        <v>268</v>
      </c>
      <c r="C23" s="80"/>
      <c r="D23" s="81"/>
      <c r="E23" s="9">
        <v>901</v>
      </c>
      <c r="F23" s="10" t="s">
        <v>15</v>
      </c>
      <c r="G23" s="10" t="s">
        <v>24</v>
      </c>
      <c r="H23" s="9">
        <v>240</v>
      </c>
      <c r="I23" s="22">
        <v>11.8</v>
      </c>
      <c r="J23" s="70">
        <v>11.4</v>
      </c>
      <c r="K23" s="72">
        <f t="shared" si="0"/>
        <v>0.9661016949152542</v>
      </c>
    </row>
    <row r="24" spans="1:11" ht="30.75" customHeight="1">
      <c r="A24" s="9" t="s">
        <v>356</v>
      </c>
      <c r="B24" s="79" t="s">
        <v>277</v>
      </c>
      <c r="C24" s="80"/>
      <c r="D24" s="81"/>
      <c r="E24" s="9">
        <v>901</v>
      </c>
      <c r="F24" s="10" t="s">
        <v>15</v>
      </c>
      <c r="G24" s="10" t="s">
        <v>24</v>
      </c>
      <c r="H24" s="9">
        <v>850</v>
      </c>
      <c r="I24" s="22">
        <v>0.1</v>
      </c>
      <c r="J24" s="22">
        <v>0.1</v>
      </c>
      <c r="K24" s="72">
        <f t="shared" si="0"/>
        <v>1</v>
      </c>
    </row>
    <row r="25" spans="1:11" s="5" customFormat="1" ht="48" customHeight="1">
      <c r="A25" s="23" t="s">
        <v>26</v>
      </c>
      <c r="B25" s="180" t="s">
        <v>27</v>
      </c>
      <c r="C25" s="181"/>
      <c r="D25" s="182"/>
      <c r="E25" s="23">
        <v>901</v>
      </c>
      <c r="F25" s="24" t="s">
        <v>28</v>
      </c>
      <c r="G25" s="24"/>
      <c r="H25" s="23"/>
      <c r="I25" s="49">
        <f>I26</f>
        <v>96</v>
      </c>
      <c r="J25" s="49">
        <f>J26</f>
        <v>69</v>
      </c>
      <c r="K25" s="72">
        <f t="shared" si="0"/>
        <v>0.71875</v>
      </c>
    </row>
    <row r="26" spans="1:11" ht="100.5" customHeight="1">
      <c r="A26" s="11" t="s">
        <v>29</v>
      </c>
      <c r="B26" s="82" t="s">
        <v>273</v>
      </c>
      <c r="C26" s="126"/>
      <c r="D26" s="127"/>
      <c r="E26" s="6">
        <v>901</v>
      </c>
      <c r="F26" s="7" t="s">
        <v>28</v>
      </c>
      <c r="G26" s="7" t="s">
        <v>30</v>
      </c>
      <c r="H26" s="6"/>
      <c r="I26" s="22">
        <f>I27</f>
        <v>96</v>
      </c>
      <c r="J26" s="22">
        <f>J27</f>
        <v>69</v>
      </c>
      <c r="K26" s="72">
        <f t="shared" si="0"/>
        <v>0.71875</v>
      </c>
    </row>
    <row r="27" spans="1:11" ht="48" customHeight="1">
      <c r="A27" s="16" t="s">
        <v>31</v>
      </c>
      <c r="B27" s="89" t="s">
        <v>274</v>
      </c>
      <c r="C27" s="139"/>
      <c r="D27" s="140"/>
      <c r="E27" s="9">
        <v>901</v>
      </c>
      <c r="F27" s="10" t="s">
        <v>28</v>
      </c>
      <c r="G27" s="10" t="s">
        <v>30</v>
      </c>
      <c r="H27" s="10" t="s">
        <v>275</v>
      </c>
      <c r="I27" s="22">
        <v>96</v>
      </c>
      <c r="J27" s="74">
        <v>69</v>
      </c>
      <c r="K27" s="72">
        <f t="shared" si="0"/>
        <v>0.71875</v>
      </c>
    </row>
    <row r="28" spans="1:11" s="12" customFormat="1" ht="32.25" customHeight="1">
      <c r="A28" s="14" t="s">
        <v>64</v>
      </c>
      <c r="B28" s="191" t="s">
        <v>132</v>
      </c>
      <c r="C28" s="192"/>
      <c r="D28" s="193"/>
      <c r="E28" s="3">
        <v>901</v>
      </c>
      <c r="F28" s="4" t="s">
        <v>171</v>
      </c>
      <c r="G28" s="4"/>
      <c r="H28" s="3"/>
      <c r="I28" s="48">
        <f aca="true" t="shared" si="1" ref="I28:J30">I29</f>
        <v>220.6</v>
      </c>
      <c r="J28" s="48">
        <f t="shared" si="1"/>
        <v>220.6</v>
      </c>
      <c r="K28" s="72">
        <f t="shared" si="0"/>
        <v>1</v>
      </c>
    </row>
    <row r="29" spans="1:11" s="5" customFormat="1" ht="31.5" customHeight="1">
      <c r="A29" s="27" t="s">
        <v>67</v>
      </c>
      <c r="B29" s="194" t="s">
        <v>172</v>
      </c>
      <c r="C29" s="83"/>
      <c r="D29" s="84"/>
      <c r="E29" s="23">
        <v>901</v>
      </c>
      <c r="F29" s="24" t="s">
        <v>173</v>
      </c>
      <c r="G29" s="24"/>
      <c r="H29" s="23"/>
      <c r="I29" s="49">
        <f t="shared" si="1"/>
        <v>220.6</v>
      </c>
      <c r="J29" s="49">
        <f t="shared" si="1"/>
        <v>220.6</v>
      </c>
      <c r="K29" s="72">
        <f t="shared" si="0"/>
        <v>1</v>
      </c>
    </row>
    <row r="30" spans="1:11" s="8" customFormat="1" ht="330" customHeight="1">
      <c r="A30" s="17" t="s">
        <v>70</v>
      </c>
      <c r="B30" s="82" t="s">
        <v>188</v>
      </c>
      <c r="C30" s="83"/>
      <c r="D30" s="84"/>
      <c r="E30" s="18">
        <v>901</v>
      </c>
      <c r="F30" s="19" t="s">
        <v>173</v>
      </c>
      <c r="G30" s="19" t="s">
        <v>174</v>
      </c>
      <c r="H30" s="18"/>
      <c r="I30" s="26">
        <f t="shared" si="1"/>
        <v>220.6</v>
      </c>
      <c r="J30" s="26">
        <f t="shared" si="1"/>
        <v>220.6</v>
      </c>
      <c r="K30" s="72">
        <f t="shared" si="0"/>
        <v>1</v>
      </c>
    </row>
    <row r="31" spans="1:11" ht="33" customHeight="1">
      <c r="A31" s="16" t="s">
        <v>73</v>
      </c>
      <c r="B31" s="89" t="s">
        <v>283</v>
      </c>
      <c r="C31" s="139"/>
      <c r="D31" s="140"/>
      <c r="E31" s="9">
        <v>901</v>
      </c>
      <c r="F31" s="10" t="s">
        <v>173</v>
      </c>
      <c r="G31" s="10" t="s">
        <v>174</v>
      </c>
      <c r="H31" s="10" t="s">
        <v>261</v>
      </c>
      <c r="I31" s="22">
        <v>220.6</v>
      </c>
      <c r="J31" s="70">
        <v>220.6</v>
      </c>
      <c r="K31" s="72">
        <f t="shared" si="0"/>
        <v>1</v>
      </c>
    </row>
    <row r="32" spans="1:11" s="12" customFormat="1" ht="78" customHeight="1">
      <c r="A32" s="3" t="s">
        <v>32</v>
      </c>
      <c r="B32" s="188" t="s">
        <v>33</v>
      </c>
      <c r="C32" s="189"/>
      <c r="D32" s="190"/>
      <c r="E32" s="3">
        <v>984</v>
      </c>
      <c r="F32" s="51"/>
      <c r="G32" s="4"/>
      <c r="H32" s="3"/>
      <c r="I32" s="48">
        <f>SUM(I33+I64+I73+I91+I128+I132+I143+I152+I163+I176)</f>
        <v>186527.4</v>
      </c>
      <c r="J32" s="48">
        <f>SUM(J33+J64+J73+J91+J128+J132+J143+J152+J163+J176)</f>
        <v>174265.79999999996</v>
      </c>
      <c r="K32" s="72">
        <f t="shared" si="0"/>
        <v>0.9342638132521011</v>
      </c>
    </row>
    <row r="33" spans="1:11" s="12" customFormat="1" ht="32.25" customHeight="1">
      <c r="A33" s="3" t="s">
        <v>5</v>
      </c>
      <c r="B33" s="188" t="s">
        <v>327</v>
      </c>
      <c r="C33" s="189"/>
      <c r="D33" s="190"/>
      <c r="E33" s="3">
        <v>984</v>
      </c>
      <c r="F33" s="4" t="s">
        <v>6</v>
      </c>
      <c r="G33" s="4"/>
      <c r="H33" s="3"/>
      <c r="I33" s="48">
        <f>I34+I44+I47</f>
        <v>15736.3</v>
      </c>
      <c r="J33" s="48">
        <f>J34+J44+J47</f>
        <v>15720.5</v>
      </c>
      <c r="K33" s="72">
        <f t="shared" si="0"/>
        <v>0.9989959520344681</v>
      </c>
    </row>
    <row r="34" spans="1:11" s="8" customFormat="1" ht="146.25" customHeight="1">
      <c r="A34" s="23" t="s">
        <v>7</v>
      </c>
      <c r="B34" s="96" t="s">
        <v>239</v>
      </c>
      <c r="C34" s="96"/>
      <c r="D34" s="96"/>
      <c r="E34" s="23">
        <v>984</v>
      </c>
      <c r="F34" s="24" t="s">
        <v>34</v>
      </c>
      <c r="G34" s="18"/>
      <c r="H34" s="18"/>
      <c r="I34" s="49">
        <f>I35+I38+I42</f>
        <v>14014.1</v>
      </c>
      <c r="J34" s="49">
        <f>J35+J38+J42</f>
        <v>14008.6</v>
      </c>
      <c r="K34" s="72">
        <f t="shared" si="0"/>
        <v>0.9996075381223196</v>
      </c>
    </row>
    <row r="35" spans="1:11" s="8" customFormat="1" ht="62.25" customHeight="1">
      <c r="A35" s="17" t="s">
        <v>10</v>
      </c>
      <c r="B35" s="97" t="s">
        <v>35</v>
      </c>
      <c r="C35" s="98"/>
      <c r="D35" s="99"/>
      <c r="E35" s="18">
        <v>984</v>
      </c>
      <c r="F35" s="19" t="s">
        <v>34</v>
      </c>
      <c r="G35" s="19" t="s">
        <v>193</v>
      </c>
      <c r="H35" s="18"/>
      <c r="I35" s="26">
        <f>I36+I37</f>
        <v>571.6</v>
      </c>
      <c r="J35" s="26">
        <f>J36+J37</f>
        <v>571.5</v>
      </c>
      <c r="K35" s="72">
        <f t="shared" si="0"/>
        <v>0.9998250524842547</v>
      </c>
    </row>
    <row r="36" spans="1:11" ht="49.5" customHeight="1">
      <c r="A36" s="11" t="s">
        <v>12</v>
      </c>
      <c r="B36" s="95" t="s">
        <v>270</v>
      </c>
      <c r="C36" s="95"/>
      <c r="D36" s="95"/>
      <c r="E36" s="6">
        <v>984</v>
      </c>
      <c r="F36" s="10" t="s">
        <v>34</v>
      </c>
      <c r="G36" s="10" t="s">
        <v>193</v>
      </c>
      <c r="H36" s="9">
        <v>120</v>
      </c>
      <c r="I36" s="22">
        <v>570.1</v>
      </c>
      <c r="J36" s="74">
        <v>570</v>
      </c>
      <c r="K36" s="72">
        <f t="shared" si="0"/>
        <v>0.9998245921768111</v>
      </c>
    </row>
    <row r="37" spans="1:11" ht="49.5" customHeight="1">
      <c r="A37" s="16" t="s">
        <v>267</v>
      </c>
      <c r="B37" s="79" t="s">
        <v>268</v>
      </c>
      <c r="C37" s="80"/>
      <c r="D37" s="81"/>
      <c r="E37" s="6">
        <v>984</v>
      </c>
      <c r="F37" s="10" t="s">
        <v>34</v>
      </c>
      <c r="G37" s="10" t="s">
        <v>193</v>
      </c>
      <c r="H37" s="9">
        <v>240</v>
      </c>
      <c r="I37" s="22">
        <v>1.5</v>
      </c>
      <c r="J37" s="70">
        <v>1.5</v>
      </c>
      <c r="K37" s="72">
        <f t="shared" si="0"/>
        <v>1</v>
      </c>
    </row>
    <row r="38" spans="1:11" s="8" customFormat="1" ht="99.75" customHeight="1">
      <c r="A38" s="17" t="s">
        <v>36</v>
      </c>
      <c r="B38" s="97" t="s">
        <v>37</v>
      </c>
      <c r="C38" s="98"/>
      <c r="D38" s="99"/>
      <c r="E38" s="18">
        <v>984</v>
      </c>
      <c r="F38" s="19" t="s">
        <v>34</v>
      </c>
      <c r="G38" s="19" t="s">
        <v>38</v>
      </c>
      <c r="H38" s="18"/>
      <c r="I38" s="26">
        <f>I39+I40+I41</f>
        <v>13375.5</v>
      </c>
      <c r="J38" s="26">
        <f>J39+J40+J41</f>
        <v>13370.1</v>
      </c>
      <c r="K38" s="72">
        <f t="shared" si="0"/>
        <v>0.9995962767747001</v>
      </c>
    </row>
    <row r="39" spans="1:11" ht="51" customHeight="1">
      <c r="A39" s="16" t="s">
        <v>259</v>
      </c>
      <c r="B39" s="95" t="s">
        <v>270</v>
      </c>
      <c r="C39" s="95"/>
      <c r="D39" s="95"/>
      <c r="E39" s="6">
        <v>984</v>
      </c>
      <c r="F39" s="10" t="s">
        <v>34</v>
      </c>
      <c r="G39" s="10" t="s">
        <v>38</v>
      </c>
      <c r="H39" s="9">
        <v>120</v>
      </c>
      <c r="I39" s="22">
        <v>11317.9</v>
      </c>
      <c r="J39" s="74">
        <v>11313</v>
      </c>
      <c r="K39" s="72">
        <f t="shared" si="0"/>
        <v>0.9995670574929979</v>
      </c>
    </row>
    <row r="40" spans="1:11" ht="47.25" customHeight="1">
      <c r="A40" s="16" t="s">
        <v>276</v>
      </c>
      <c r="B40" s="79" t="s">
        <v>268</v>
      </c>
      <c r="C40" s="80"/>
      <c r="D40" s="81"/>
      <c r="E40" s="6">
        <v>984</v>
      </c>
      <c r="F40" s="10" t="s">
        <v>34</v>
      </c>
      <c r="G40" s="10" t="s">
        <v>38</v>
      </c>
      <c r="H40" s="9">
        <v>240</v>
      </c>
      <c r="I40" s="22">
        <v>2016.6</v>
      </c>
      <c r="J40" s="70">
        <v>2016.2</v>
      </c>
      <c r="K40" s="72">
        <f t="shared" si="0"/>
        <v>0.9998016463354161</v>
      </c>
    </row>
    <row r="41" spans="1:11" ht="31.5" customHeight="1">
      <c r="A41" s="16" t="s">
        <v>278</v>
      </c>
      <c r="B41" s="79" t="s">
        <v>277</v>
      </c>
      <c r="C41" s="80"/>
      <c r="D41" s="81"/>
      <c r="E41" s="6">
        <v>984</v>
      </c>
      <c r="F41" s="10" t="s">
        <v>34</v>
      </c>
      <c r="G41" s="10" t="s">
        <v>38</v>
      </c>
      <c r="H41" s="9">
        <v>850</v>
      </c>
      <c r="I41" s="22">
        <v>41</v>
      </c>
      <c r="J41" s="70">
        <v>40.9</v>
      </c>
      <c r="K41" s="72">
        <f t="shared" si="0"/>
        <v>0.9975609756097561</v>
      </c>
    </row>
    <row r="42" spans="1:11" s="8" customFormat="1" ht="79.5" customHeight="1">
      <c r="A42" s="17" t="s">
        <v>39</v>
      </c>
      <c r="B42" s="97" t="s">
        <v>40</v>
      </c>
      <c r="C42" s="98"/>
      <c r="D42" s="99"/>
      <c r="E42" s="18">
        <v>984</v>
      </c>
      <c r="F42" s="19" t="s">
        <v>34</v>
      </c>
      <c r="G42" s="19" t="s">
        <v>194</v>
      </c>
      <c r="H42" s="18"/>
      <c r="I42" s="26">
        <f>I43</f>
        <v>67</v>
      </c>
      <c r="J42" s="26">
        <f>J43</f>
        <v>67</v>
      </c>
      <c r="K42" s="72">
        <f t="shared" si="0"/>
        <v>1</v>
      </c>
    </row>
    <row r="43" spans="1:11" ht="96.75" customHeight="1">
      <c r="A43" s="11" t="s">
        <v>41</v>
      </c>
      <c r="B43" s="196" t="s">
        <v>42</v>
      </c>
      <c r="C43" s="196"/>
      <c r="D43" s="196"/>
      <c r="E43" s="9">
        <v>984</v>
      </c>
      <c r="F43" s="10" t="s">
        <v>34</v>
      </c>
      <c r="G43" s="10" t="s">
        <v>194</v>
      </c>
      <c r="H43" s="9">
        <v>598</v>
      </c>
      <c r="I43" s="22">
        <v>67</v>
      </c>
      <c r="J43" s="74">
        <v>67</v>
      </c>
      <c r="K43" s="72">
        <f t="shared" si="0"/>
        <v>1</v>
      </c>
    </row>
    <row r="44" spans="1:11" s="25" customFormat="1" ht="15.75">
      <c r="A44" s="23" t="s">
        <v>13</v>
      </c>
      <c r="B44" s="195" t="s">
        <v>43</v>
      </c>
      <c r="C44" s="195"/>
      <c r="D44" s="195"/>
      <c r="E44" s="23">
        <v>984</v>
      </c>
      <c r="F44" s="24" t="s">
        <v>44</v>
      </c>
      <c r="G44" s="18"/>
      <c r="H44" s="18"/>
      <c r="I44" s="49">
        <f>I45</f>
        <v>10</v>
      </c>
      <c r="J44" s="49">
        <f>J45</f>
        <v>0</v>
      </c>
      <c r="K44" s="72">
        <f t="shared" si="0"/>
        <v>0</v>
      </c>
    </row>
    <row r="45" spans="1:11" s="8" customFormat="1" ht="36" customHeight="1">
      <c r="A45" s="17" t="s">
        <v>16</v>
      </c>
      <c r="B45" s="150" t="s">
        <v>279</v>
      </c>
      <c r="C45" s="151"/>
      <c r="D45" s="152"/>
      <c r="E45" s="18">
        <v>984</v>
      </c>
      <c r="F45" s="19" t="s">
        <v>44</v>
      </c>
      <c r="G45" s="19" t="s">
        <v>45</v>
      </c>
      <c r="H45" s="19"/>
      <c r="I45" s="26">
        <f>I46</f>
        <v>10</v>
      </c>
      <c r="J45" s="26">
        <f>J46</f>
        <v>0</v>
      </c>
      <c r="K45" s="72">
        <f t="shared" si="0"/>
        <v>0</v>
      </c>
    </row>
    <row r="46" spans="1:11" ht="18.75" customHeight="1">
      <c r="A46" s="16" t="s">
        <v>18</v>
      </c>
      <c r="B46" s="154" t="s">
        <v>280</v>
      </c>
      <c r="C46" s="155"/>
      <c r="D46" s="156"/>
      <c r="E46" s="6">
        <v>984</v>
      </c>
      <c r="F46" s="10" t="s">
        <v>44</v>
      </c>
      <c r="G46" s="10" t="s">
        <v>45</v>
      </c>
      <c r="H46" s="10" t="s">
        <v>281</v>
      </c>
      <c r="I46" s="22">
        <v>10</v>
      </c>
      <c r="J46" s="74">
        <v>0</v>
      </c>
      <c r="K46" s="72">
        <f t="shared" si="0"/>
        <v>0</v>
      </c>
    </row>
    <row r="47" spans="1:11" s="8" customFormat="1" ht="51" customHeight="1">
      <c r="A47" s="27" t="s">
        <v>26</v>
      </c>
      <c r="B47" s="153" t="s">
        <v>27</v>
      </c>
      <c r="C47" s="153"/>
      <c r="D47" s="153"/>
      <c r="E47" s="23">
        <v>984</v>
      </c>
      <c r="F47" s="24" t="s">
        <v>28</v>
      </c>
      <c r="G47" s="23"/>
      <c r="H47" s="23"/>
      <c r="I47" s="49">
        <f>I48+I50+I52+I54+I56+I62+I58+I60</f>
        <v>1712.1999999999998</v>
      </c>
      <c r="J47" s="49">
        <f>J48+J50+J52+J54+J56+J62+J58+J60</f>
        <v>1711.9</v>
      </c>
      <c r="K47" s="72">
        <f t="shared" si="0"/>
        <v>0.9998247868239694</v>
      </c>
    </row>
    <row r="48" spans="1:11" s="8" customFormat="1" ht="49.5" customHeight="1">
      <c r="A48" s="17" t="s">
        <v>29</v>
      </c>
      <c r="B48" s="97" t="s">
        <v>46</v>
      </c>
      <c r="C48" s="98"/>
      <c r="D48" s="99"/>
      <c r="E48" s="18">
        <v>984</v>
      </c>
      <c r="F48" s="19" t="s">
        <v>28</v>
      </c>
      <c r="G48" s="19" t="s">
        <v>47</v>
      </c>
      <c r="H48" s="18"/>
      <c r="I48" s="26">
        <f>I49</f>
        <v>100</v>
      </c>
      <c r="J48" s="26">
        <f>J49</f>
        <v>99.9</v>
      </c>
      <c r="K48" s="72">
        <f t="shared" si="0"/>
        <v>0.9990000000000001</v>
      </c>
    </row>
    <row r="49" spans="1:11" ht="50.25" customHeight="1">
      <c r="A49" s="11" t="s">
        <v>31</v>
      </c>
      <c r="B49" s="95" t="s">
        <v>268</v>
      </c>
      <c r="C49" s="95"/>
      <c r="D49" s="95"/>
      <c r="E49" s="6">
        <v>984</v>
      </c>
      <c r="F49" s="10" t="s">
        <v>28</v>
      </c>
      <c r="G49" s="10" t="s">
        <v>47</v>
      </c>
      <c r="H49" s="9">
        <v>240</v>
      </c>
      <c r="I49" s="22">
        <v>100</v>
      </c>
      <c r="J49" s="70">
        <v>99.9</v>
      </c>
      <c r="K49" s="72">
        <f t="shared" si="0"/>
        <v>0.9990000000000001</v>
      </c>
    </row>
    <row r="50" spans="1:11" s="8" customFormat="1" ht="51" customHeight="1">
      <c r="A50" s="17" t="s">
        <v>48</v>
      </c>
      <c r="B50" s="82" t="s">
        <v>175</v>
      </c>
      <c r="C50" s="83"/>
      <c r="D50" s="84"/>
      <c r="E50" s="18">
        <v>984</v>
      </c>
      <c r="F50" s="19" t="s">
        <v>28</v>
      </c>
      <c r="G50" s="19" t="s">
        <v>50</v>
      </c>
      <c r="H50" s="18"/>
      <c r="I50" s="26">
        <v>0</v>
      </c>
      <c r="J50" s="26">
        <f>J51</f>
        <v>0</v>
      </c>
      <c r="K50" s="72"/>
    </row>
    <row r="51" spans="1:11" ht="51.75" customHeight="1">
      <c r="A51" s="16" t="s">
        <v>51</v>
      </c>
      <c r="B51" s="89" t="s">
        <v>268</v>
      </c>
      <c r="C51" s="103"/>
      <c r="D51" s="104"/>
      <c r="E51" s="6">
        <v>984</v>
      </c>
      <c r="F51" s="10" t="s">
        <v>28</v>
      </c>
      <c r="G51" s="10" t="s">
        <v>50</v>
      </c>
      <c r="H51" s="10" t="s">
        <v>260</v>
      </c>
      <c r="I51" s="22">
        <v>0</v>
      </c>
      <c r="J51" s="74">
        <v>0</v>
      </c>
      <c r="K51" s="72"/>
    </row>
    <row r="52" spans="1:11" s="8" customFormat="1" ht="125.25" customHeight="1">
      <c r="A52" s="17" t="s">
        <v>52</v>
      </c>
      <c r="B52" s="97" t="s">
        <v>49</v>
      </c>
      <c r="C52" s="98"/>
      <c r="D52" s="99"/>
      <c r="E52" s="18">
        <v>984</v>
      </c>
      <c r="F52" s="19" t="s">
        <v>28</v>
      </c>
      <c r="G52" s="19" t="s">
        <v>54</v>
      </c>
      <c r="H52" s="18"/>
      <c r="I52" s="26">
        <f>I53</f>
        <v>500</v>
      </c>
      <c r="J52" s="26">
        <f>J53</f>
        <v>500</v>
      </c>
      <c r="K52" s="72">
        <f t="shared" si="0"/>
        <v>1</v>
      </c>
    </row>
    <row r="53" spans="1:11" ht="84" customHeight="1">
      <c r="A53" s="16" t="s">
        <v>55</v>
      </c>
      <c r="B53" s="86" t="s">
        <v>284</v>
      </c>
      <c r="C53" s="204"/>
      <c r="D53" s="205"/>
      <c r="E53" s="6">
        <v>984</v>
      </c>
      <c r="F53" s="7" t="s">
        <v>28</v>
      </c>
      <c r="G53" s="10" t="s">
        <v>54</v>
      </c>
      <c r="H53" s="10" t="s">
        <v>285</v>
      </c>
      <c r="I53" s="22">
        <v>500</v>
      </c>
      <c r="J53" s="74">
        <v>500</v>
      </c>
      <c r="K53" s="72">
        <f t="shared" si="0"/>
        <v>1</v>
      </c>
    </row>
    <row r="54" spans="1:11" ht="46.5" customHeight="1">
      <c r="A54" s="17" t="s">
        <v>56</v>
      </c>
      <c r="B54" s="97" t="s">
        <v>53</v>
      </c>
      <c r="C54" s="98"/>
      <c r="D54" s="99"/>
      <c r="E54" s="6">
        <v>984</v>
      </c>
      <c r="F54" s="7" t="s">
        <v>28</v>
      </c>
      <c r="G54" s="10" t="s">
        <v>58</v>
      </c>
      <c r="H54" s="9"/>
      <c r="I54" s="22">
        <f>I55</f>
        <v>90</v>
      </c>
      <c r="J54" s="22">
        <f>J55</f>
        <v>90</v>
      </c>
      <c r="K54" s="72">
        <f t="shared" si="0"/>
        <v>1</v>
      </c>
    </row>
    <row r="55" spans="1:11" ht="51" customHeight="1">
      <c r="A55" s="16" t="s">
        <v>59</v>
      </c>
      <c r="B55" s="95" t="s">
        <v>268</v>
      </c>
      <c r="C55" s="95"/>
      <c r="D55" s="95"/>
      <c r="E55" s="9">
        <v>984</v>
      </c>
      <c r="F55" s="10" t="s">
        <v>28</v>
      </c>
      <c r="G55" s="10" t="s">
        <v>58</v>
      </c>
      <c r="H55" s="9">
        <v>240</v>
      </c>
      <c r="I55" s="22">
        <v>90</v>
      </c>
      <c r="J55" s="74">
        <v>90</v>
      </c>
      <c r="K55" s="72">
        <f t="shared" si="0"/>
        <v>1</v>
      </c>
    </row>
    <row r="56" spans="1:11" s="8" customFormat="1" ht="183" customHeight="1">
      <c r="A56" s="17" t="s">
        <v>60</v>
      </c>
      <c r="B56" s="97" t="s">
        <v>57</v>
      </c>
      <c r="C56" s="98"/>
      <c r="D56" s="99"/>
      <c r="E56" s="18">
        <v>984</v>
      </c>
      <c r="F56" s="19" t="s">
        <v>28</v>
      </c>
      <c r="G56" s="19" t="s">
        <v>190</v>
      </c>
      <c r="H56" s="18"/>
      <c r="I56" s="26">
        <f>I57</f>
        <v>78.5</v>
      </c>
      <c r="J56" s="26">
        <f>J57</f>
        <v>78.5</v>
      </c>
      <c r="K56" s="72">
        <f t="shared" si="0"/>
        <v>1</v>
      </c>
    </row>
    <row r="57" spans="1:11" ht="50.25" customHeight="1">
      <c r="A57" s="16" t="s">
        <v>63</v>
      </c>
      <c r="B57" s="95" t="s">
        <v>268</v>
      </c>
      <c r="C57" s="95"/>
      <c r="D57" s="95"/>
      <c r="E57" s="9">
        <v>984</v>
      </c>
      <c r="F57" s="10" t="s">
        <v>28</v>
      </c>
      <c r="G57" s="10" t="s">
        <v>190</v>
      </c>
      <c r="H57" s="9">
        <v>240</v>
      </c>
      <c r="I57" s="22">
        <v>78.5</v>
      </c>
      <c r="J57" s="70">
        <v>78.5</v>
      </c>
      <c r="K57" s="72">
        <f t="shared" si="0"/>
        <v>1</v>
      </c>
    </row>
    <row r="58" spans="1:11" s="8" customFormat="1" ht="79.5" customHeight="1">
      <c r="A58" s="17" t="s">
        <v>240</v>
      </c>
      <c r="B58" s="82" t="s">
        <v>286</v>
      </c>
      <c r="C58" s="103"/>
      <c r="D58" s="104"/>
      <c r="E58" s="18">
        <v>984</v>
      </c>
      <c r="F58" s="19" t="s">
        <v>28</v>
      </c>
      <c r="G58" s="19" t="s">
        <v>258</v>
      </c>
      <c r="H58" s="18"/>
      <c r="I58" s="26">
        <f>I59</f>
        <v>472.5</v>
      </c>
      <c r="J58" s="26">
        <f>J59</f>
        <v>472.4</v>
      </c>
      <c r="K58" s="72">
        <f t="shared" si="0"/>
        <v>0.9997883597883598</v>
      </c>
    </row>
    <row r="59" spans="1:11" ht="54.75" customHeight="1">
      <c r="A59" s="16" t="s">
        <v>241</v>
      </c>
      <c r="B59" s="89" t="s">
        <v>268</v>
      </c>
      <c r="C59" s="103"/>
      <c r="D59" s="104"/>
      <c r="E59" s="9">
        <v>984</v>
      </c>
      <c r="F59" s="10" t="s">
        <v>28</v>
      </c>
      <c r="G59" s="10" t="s">
        <v>258</v>
      </c>
      <c r="H59" s="9">
        <v>240</v>
      </c>
      <c r="I59" s="22">
        <v>472.5</v>
      </c>
      <c r="J59" s="70">
        <v>472.4</v>
      </c>
      <c r="K59" s="72">
        <f t="shared" si="0"/>
        <v>0.9997883597883598</v>
      </c>
    </row>
    <row r="60" spans="1:11" ht="93.75" customHeight="1">
      <c r="A60" s="16" t="s">
        <v>256</v>
      </c>
      <c r="B60" s="105" t="s">
        <v>345</v>
      </c>
      <c r="C60" s="80"/>
      <c r="D60" s="81"/>
      <c r="E60" s="18">
        <v>984</v>
      </c>
      <c r="F60" s="19" t="s">
        <v>28</v>
      </c>
      <c r="G60" s="19" t="s">
        <v>331</v>
      </c>
      <c r="H60" s="18"/>
      <c r="I60" s="18">
        <f>I61</f>
        <v>212.6</v>
      </c>
      <c r="J60" s="18">
        <f>J61</f>
        <v>212.5</v>
      </c>
      <c r="K60" s="72">
        <f t="shared" si="0"/>
        <v>0.9995296331138288</v>
      </c>
    </row>
    <row r="61" spans="1:11" ht="50.25" customHeight="1">
      <c r="A61" s="16" t="s">
        <v>257</v>
      </c>
      <c r="B61" s="89" t="s">
        <v>268</v>
      </c>
      <c r="C61" s="103"/>
      <c r="D61" s="104"/>
      <c r="E61" s="18">
        <v>984</v>
      </c>
      <c r="F61" s="19" t="s">
        <v>28</v>
      </c>
      <c r="G61" s="19" t="s">
        <v>331</v>
      </c>
      <c r="H61" s="9">
        <v>240</v>
      </c>
      <c r="I61" s="9">
        <v>212.6</v>
      </c>
      <c r="J61" s="22">
        <v>212.5</v>
      </c>
      <c r="K61" s="72">
        <f t="shared" si="0"/>
        <v>0.9995296331138288</v>
      </c>
    </row>
    <row r="62" spans="1:11" s="8" customFormat="1" ht="159.75" customHeight="1">
      <c r="A62" s="17" t="s">
        <v>332</v>
      </c>
      <c r="B62" s="97" t="s">
        <v>61</v>
      </c>
      <c r="C62" s="98"/>
      <c r="D62" s="99"/>
      <c r="E62" s="18">
        <v>984</v>
      </c>
      <c r="F62" s="19" t="s">
        <v>28</v>
      </c>
      <c r="G62" s="19" t="s">
        <v>62</v>
      </c>
      <c r="H62" s="18"/>
      <c r="I62" s="26">
        <f>I63</f>
        <v>258.6</v>
      </c>
      <c r="J62" s="26">
        <f>J63</f>
        <v>258.6</v>
      </c>
      <c r="K62" s="72">
        <f t="shared" si="0"/>
        <v>1</v>
      </c>
    </row>
    <row r="63" spans="1:11" ht="51.75" customHeight="1">
      <c r="A63" s="16" t="s">
        <v>333</v>
      </c>
      <c r="B63" s="89" t="s">
        <v>268</v>
      </c>
      <c r="C63" s="90"/>
      <c r="D63" s="91"/>
      <c r="E63" s="9">
        <v>984</v>
      </c>
      <c r="F63" s="10" t="s">
        <v>28</v>
      </c>
      <c r="G63" s="10" t="s">
        <v>62</v>
      </c>
      <c r="H63" s="9">
        <v>240</v>
      </c>
      <c r="I63" s="22">
        <v>258.6</v>
      </c>
      <c r="J63" s="70">
        <v>258.6</v>
      </c>
      <c r="K63" s="72">
        <f t="shared" si="0"/>
        <v>1</v>
      </c>
    </row>
    <row r="64" spans="1:11" ht="73.5" customHeight="1">
      <c r="A64" s="14" t="s">
        <v>64</v>
      </c>
      <c r="B64" s="85" t="s">
        <v>65</v>
      </c>
      <c r="C64" s="85"/>
      <c r="D64" s="85"/>
      <c r="E64" s="3">
        <v>984</v>
      </c>
      <c r="F64" s="4" t="s">
        <v>66</v>
      </c>
      <c r="G64" s="7"/>
      <c r="H64" s="9"/>
      <c r="I64" s="48">
        <f>I65+I70</f>
        <v>947.9</v>
      </c>
      <c r="J64" s="48">
        <f>J65+J70</f>
        <v>947.6</v>
      </c>
      <c r="K64" s="72">
        <f t="shared" si="0"/>
        <v>0.9996835109188733</v>
      </c>
    </row>
    <row r="65" spans="1:11" s="8" customFormat="1" ht="103.5" customHeight="1">
      <c r="A65" s="23" t="s">
        <v>67</v>
      </c>
      <c r="B65" s="96" t="s">
        <v>68</v>
      </c>
      <c r="C65" s="96"/>
      <c r="D65" s="96"/>
      <c r="E65" s="23">
        <v>984</v>
      </c>
      <c r="F65" s="24" t="s">
        <v>69</v>
      </c>
      <c r="G65" s="24"/>
      <c r="H65" s="23"/>
      <c r="I65" s="49">
        <f>I66+I68</f>
        <v>867.9</v>
      </c>
      <c r="J65" s="49">
        <f>J66+J68</f>
        <v>867.6</v>
      </c>
      <c r="K65" s="72">
        <f t="shared" si="0"/>
        <v>0.9996543380573799</v>
      </c>
    </row>
    <row r="66" spans="1:11" s="8" customFormat="1" ht="234.75" customHeight="1">
      <c r="A66" s="17" t="s">
        <v>70</v>
      </c>
      <c r="B66" s="97" t="s">
        <v>71</v>
      </c>
      <c r="C66" s="98"/>
      <c r="D66" s="99"/>
      <c r="E66" s="18">
        <v>984</v>
      </c>
      <c r="F66" s="19" t="s">
        <v>69</v>
      </c>
      <c r="G66" s="19" t="s">
        <v>72</v>
      </c>
      <c r="H66" s="18"/>
      <c r="I66" s="26">
        <f>I67</f>
        <v>222</v>
      </c>
      <c r="J66" s="26">
        <f>J67</f>
        <v>221.9</v>
      </c>
      <c r="K66" s="72">
        <f t="shared" si="0"/>
        <v>0.9995495495495496</v>
      </c>
    </row>
    <row r="67" spans="1:11" ht="51.75" customHeight="1">
      <c r="A67" s="11" t="s">
        <v>73</v>
      </c>
      <c r="B67" s="95" t="s">
        <v>268</v>
      </c>
      <c r="C67" s="95"/>
      <c r="D67" s="95"/>
      <c r="E67" s="6">
        <v>984</v>
      </c>
      <c r="F67" s="7" t="s">
        <v>69</v>
      </c>
      <c r="G67" s="10" t="s">
        <v>72</v>
      </c>
      <c r="H67" s="9">
        <v>240</v>
      </c>
      <c r="I67" s="22">
        <v>222</v>
      </c>
      <c r="J67" s="70">
        <v>221.9</v>
      </c>
      <c r="K67" s="72">
        <f t="shared" si="0"/>
        <v>0.9995495495495496</v>
      </c>
    </row>
    <row r="68" spans="1:11" s="8" customFormat="1" ht="174" customHeight="1">
      <c r="A68" s="17" t="s">
        <v>74</v>
      </c>
      <c r="B68" s="97" t="s">
        <v>75</v>
      </c>
      <c r="C68" s="98"/>
      <c r="D68" s="99"/>
      <c r="E68" s="18">
        <v>984</v>
      </c>
      <c r="F68" s="19" t="s">
        <v>69</v>
      </c>
      <c r="G68" s="19" t="s">
        <v>76</v>
      </c>
      <c r="H68" s="18"/>
      <c r="I68" s="26">
        <f>I69</f>
        <v>645.9</v>
      </c>
      <c r="J68" s="26">
        <f>J69</f>
        <v>645.7</v>
      </c>
      <c r="K68" s="72">
        <f t="shared" si="0"/>
        <v>0.9996903545440472</v>
      </c>
    </row>
    <row r="69" spans="1:11" ht="51" customHeight="1">
      <c r="A69" s="11" t="s">
        <v>77</v>
      </c>
      <c r="B69" s="95" t="s">
        <v>268</v>
      </c>
      <c r="C69" s="95"/>
      <c r="D69" s="95"/>
      <c r="E69" s="6">
        <v>984</v>
      </c>
      <c r="F69" s="10" t="s">
        <v>69</v>
      </c>
      <c r="G69" s="10" t="s">
        <v>76</v>
      </c>
      <c r="H69" s="9">
        <v>240</v>
      </c>
      <c r="I69" s="22">
        <v>645.9</v>
      </c>
      <c r="J69" s="70">
        <v>645.7</v>
      </c>
      <c r="K69" s="72">
        <f t="shared" si="0"/>
        <v>0.9996903545440472</v>
      </c>
    </row>
    <row r="70" spans="1:11" ht="83.25" customHeight="1">
      <c r="A70" s="4" t="s">
        <v>78</v>
      </c>
      <c r="B70" s="180" t="s">
        <v>79</v>
      </c>
      <c r="C70" s="181"/>
      <c r="D70" s="182"/>
      <c r="E70" s="3">
        <v>984</v>
      </c>
      <c r="F70" s="4" t="s">
        <v>80</v>
      </c>
      <c r="G70" s="4"/>
      <c r="H70" s="3"/>
      <c r="I70" s="48">
        <f>I71</f>
        <v>80</v>
      </c>
      <c r="J70" s="48">
        <f>J71</f>
        <v>80</v>
      </c>
      <c r="K70" s="72">
        <f t="shared" si="0"/>
        <v>1</v>
      </c>
    </row>
    <row r="71" spans="1:11" s="8" customFormat="1" ht="144" customHeight="1">
      <c r="A71" s="17" t="s">
        <v>81</v>
      </c>
      <c r="B71" s="97" t="s">
        <v>82</v>
      </c>
      <c r="C71" s="98"/>
      <c r="D71" s="99"/>
      <c r="E71" s="18">
        <v>984</v>
      </c>
      <c r="F71" s="19" t="s">
        <v>80</v>
      </c>
      <c r="G71" s="19" t="s">
        <v>83</v>
      </c>
      <c r="H71" s="18"/>
      <c r="I71" s="26">
        <f>I72</f>
        <v>80</v>
      </c>
      <c r="J71" s="26">
        <f>J72</f>
        <v>80</v>
      </c>
      <c r="K71" s="72">
        <f t="shared" si="0"/>
        <v>1</v>
      </c>
    </row>
    <row r="72" spans="1:11" ht="48" customHeight="1">
      <c r="A72" s="11" t="s">
        <v>84</v>
      </c>
      <c r="B72" s="89" t="s">
        <v>268</v>
      </c>
      <c r="C72" s="90"/>
      <c r="D72" s="91"/>
      <c r="E72" s="6">
        <v>984</v>
      </c>
      <c r="F72" s="10" t="s">
        <v>80</v>
      </c>
      <c r="G72" s="10" t="s">
        <v>83</v>
      </c>
      <c r="H72" s="9">
        <v>240</v>
      </c>
      <c r="I72" s="22">
        <v>80</v>
      </c>
      <c r="J72" s="74">
        <v>80</v>
      </c>
      <c r="K72" s="72">
        <f t="shared" si="0"/>
        <v>1</v>
      </c>
    </row>
    <row r="73" spans="1:11" ht="33" customHeight="1">
      <c r="A73" s="14" t="s">
        <v>85</v>
      </c>
      <c r="B73" s="109" t="s">
        <v>86</v>
      </c>
      <c r="C73" s="110"/>
      <c r="D73" s="111"/>
      <c r="E73" s="3">
        <v>984</v>
      </c>
      <c r="F73" s="4" t="s">
        <v>87</v>
      </c>
      <c r="G73" s="4"/>
      <c r="H73" s="9"/>
      <c r="I73" s="48">
        <f>I85+I88+I74+I77</f>
        <v>25327.2</v>
      </c>
      <c r="J73" s="48">
        <f>J85+J88+J74+J77</f>
        <v>25302.7</v>
      </c>
      <c r="K73" s="72">
        <f t="shared" si="0"/>
        <v>0.9990326605388673</v>
      </c>
    </row>
    <row r="74" spans="1:11" s="8" customFormat="1" ht="26.25" customHeight="1">
      <c r="A74" s="27" t="s">
        <v>88</v>
      </c>
      <c r="B74" s="198" t="s">
        <v>237</v>
      </c>
      <c r="C74" s="144"/>
      <c r="D74" s="145"/>
      <c r="E74" s="23">
        <v>984</v>
      </c>
      <c r="F74" s="24" t="s">
        <v>235</v>
      </c>
      <c r="G74" s="24"/>
      <c r="H74" s="18"/>
      <c r="I74" s="49">
        <f>I75</f>
        <v>387.8</v>
      </c>
      <c r="J74" s="49">
        <f>J75</f>
        <v>387.7</v>
      </c>
      <c r="K74" s="72">
        <f t="shared" si="0"/>
        <v>0.9997421351211965</v>
      </c>
    </row>
    <row r="75" spans="1:11" s="8" customFormat="1" ht="314.25" customHeight="1">
      <c r="A75" s="17" t="s">
        <v>91</v>
      </c>
      <c r="B75" s="212" t="s">
        <v>254</v>
      </c>
      <c r="C75" s="144"/>
      <c r="D75" s="145"/>
      <c r="E75" s="18">
        <v>984</v>
      </c>
      <c r="F75" s="19" t="s">
        <v>235</v>
      </c>
      <c r="G75" s="19" t="s">
        <v>236</v>
      </c>
      <c r="H75" s="18"/>
      <c r="I75" s="26">
        <f>I76</f>
        <v>387.8</v>
      </c>
      <c r="J75" s="26">
        <f>J76</f>
        <v>387.7</v>
      </c>
      <c r="K75" s="72">
        <f t="shared" si="0"/>
        <v>0.9997421351211965</v>
      </c>
    </row>
    <row r="76" spans="1:11" ht="48" customHeight="1">
      <c r="A76" s="16" t="s">
        <v>92</v>
      </c>
      <c r="B76" s="199" t="s">
        <v>268</v>
      </c>
      <c r="C76" s="200"/>
      <c r="D76" s="201"/>
      <c r="E76" s="9">
        <v>984</v>
      </c>
      <c r="F76" s="10" t="s">
        <v>235</v>
      </c>
      <c r="G76" s="10" t="s">
        <v>236</v>
      </c>
      <c r="H76" s="9">
        <v>240</v>
      </c>
      <c r="I76" s="22">
        <v>387.8</v>
      </c>
      <c r="J76" s="70">
        <v>387.7</v>
      </c>
      <c r="K76" s="72">
        <f aca="true" t="shared" si="2" ref="K76:K148">J76/I76</f>
        <v>0.9997421351211965</v>
      </c>
    </row>
    <row r="77" spans="1:11" s="5" customFormat="1" ht="25.5" customHeight="1">
      <c r="A77" s="27" t="s">
        <v>93</v>
      </c>
      <c r="B77" s="120" t="s">
        <v>287</v>
      </c>
      <c r="C77" s="157"/>
      <c r="D77" s="158"/>
      <c r="E77" s="23">
        <v>984</v>
      </c>
      <c r="F77" s="24" t="s">
        <v>288</v>
      </c>
      <c r="G77" s="24"/>
      <c r="H77" s="23"/>
      <c r="I77" s="49">
        <f>I78+I80</f>
        <v>24000</v>
      </c>
      <c r="J77" s="49">
        <f>J78+J80</f>
        <v>23976.2</v>
      </c>
      <c r="K77" s="72">
        <f t="shared" si="2"/>
        <v>0.9990083333333334</v>
      </c>
    </row>
    <row r="78" spans="1:11" s="8" customFormat="1" ht="149.25" customHeight="1">
      <c r="A78" s="17" t="s">
        <v>96</v>
      </c>
      <c r="B78" s="105" t="s">
        <v>253</v>
      </c>
      <c r="C78" s="106"/>
      <c r="D78" s="107"/>
      <c r="E78" s="18">
        <v>984</v>
      </c>
      <c r="F78" s="19" t="s">
        <v>288</v>
      </c>
      <c r="G78" s="19" t="s">
        <v>289</v>
      </c>
      <c r="H78" s="18"/>
      <c r="I78" s="26">
        <f>I79</f>
        <v>21749.9</v>
      </c>
      <c r="J78" s="26">
        <f>J79</f>
        <v>21748.2</v>
      </c>
      <c r="K78" s="72">
        <f t="shared" si="2"/>
        <v>0.9999218387210975</v>
      </c>
    </row>
    <row r="79" spans="1:11" ht="49.5" customHeight="1">
      <c r="A79" s="16" t="s">
        <v>97</v>
      </c>
      <c r="B79" s="79" t="s">
        <v>268</v>
      </c>
      <c r="C79" s="206"/>
      <c r="D79" s="207"/>
      <c r="E79" s="9">
        <v>984</v>
      </c>
      <c r="F79" s="10" t="s">
        <v>288</v>
      </c>
      <c r="G79" s="10" t="s">
        <v>289</v>
      </c>
      <c r="H79" s="9">
        <v>240</v>
      </c>
      <c r="I79" s="22">
        <v>21749.9</v>
      </c>
      <c r="J79" s="70">
        <v>21748.2</v>
      </c>
      <c r="K79" s="72">
        <f t="shared" si="2"/>
        <v>0.9999218387210975</v>
      </c>
    </row>
    <row r="80" spans="1:11" s="8" customFormat="1" ht="176.25" customHeight="1">
      <c r="A80" s="17" t="s">
        <v>290</v>
      </c>
      <c r="B80" s="105" t="s">
        <v>251</v>
      </c>
      <c r="C80" s="106"/>
      <c r="D80" s="107"/>
      <c r="E80" s="18">
        <v>984</v>
      </c>
      <c r="F80" s="19" t="s">
        <v>288</v>
      </c>
      <c r="G80" s="19" t="s">
        <v>215</v>
      </c>
      <c r="H80" s="18"/>
      <c r="I80" s="26">
        <f>I81+I83</f>
        <v>2250.1</v>
      </c>
      <c r="J80" s="26">
        <f>J81+J83</f>
        <v>2228</v>
      </c>
      <c r="K80" s="72">
        <f t="shared" si="2"/>
        <v>0.9901782143015866</v>
      </c>
    </row>
    <row r="81" spans="1:11" ht="186" customHeight="1">
      <c r="A81" s="16" t="s">
        <v>291</v>
      </c>
      <c r="B81" s="79" t="s">
        <v>292</v>
      </c>
      <c r="C81" s="80"/>
      <c r="D81" s="81"/>
      <c r="E81" s="9">
        <v>984</v>
      </c>
      <c r="F81" s="10" t="s">
        <v>288</v>
      </c>
      <c r="G81" s="10" t="s">
        <v>216</v>
      </c>
      <c r="H81" s="9"/>
      <c r="I81" s="22">
        <f>I82</f>
        <v>750.1</v>
      </c>
      <c r="J81" s="22">
        <f>J82</f>
        <v>742.8</v>
      </c>
      <c r="K81" s="72">
        <f t="shared" si="2"/>
        <v>0.9902679642714304</v>
      </c>
    </row>
    <row r="82" spans="1:11" ht="54.75" customHeight="1">
      <c r="A82" s="16" t="s">
        <v>293</v>
      </c>
      <c r="B82" s="79" t="s">
        <v>268</v>
      </c>
      <c r="C82" s="80"/>
      <c r="D82" s="81"/>
      <c r="E82" s="9">
        <v>984</v>
      </c>
      <c r="F82" s="10" t="s">
        <v>288</v>
      </c>
      <c r="G82" s="10" t="s">
        <v>216</v>
      </c>
      <c r="H82" s="9">
        <v>240</v>
      </c>
      <c r="I82" s="22">
        <v>750.1</v>
      </c>
      <c r="J82" s="70">
        <v>742.8</v>
      </c>
      <c r="K82" s="72">
        <f t="shared" si="2"/>
        <v>0.9902679642714304</v>
      </c>
    </row>
    <row r="83" spans="1:11" ht="192.75" customHeight="1">
      <c r="A83" s="16" t="s">
        <v>294</v>
      </c>
      <c r="B83" s="79" t="s">
        <v>295</v>
      </c>
      <c r="C83" s="80"/>
      <c r="D83" s="81"/>
      <c r="E83" s="9">
        <v>984</v>
      </c>
      <c r="F83" s="10" t="s">
        <v>288</v>
      </c>
      <c r="G83" s="10" t="s">
        <v>217</v>
      </c>
      <c r="H83" s="9"/>
      <c r="I83" s="22">
        <f>I84</f>
        <v>1500</v>
      </c>
      <c r="J83" s="22">
        <f>J84</f>
        <v>1485.2</v>
      </c>
      <c r="K83" s="72">
        <f t="shared" si="2"/>
        <v>0.9901333333333333</v>
      </c>
    </row>
    <row r="84" spans="1:11" ht="117" customHeight="1">
      <c r="A84" s="16" t="s">
        <v>296</v>
      </c>
      <c r="B84" s="79" t="s">
        <v>183</v>
      </c>
      <c r="C84" s="80"/>
      <c r="D84" s="81"/>
      <c r="E84" s="9">
        <v>984</v>
      </c>
      <c r="F84" s="10" t="s">
        <v>288</v>
      </c>
      <c r="G84" s="10" t="s">
        <v>217</v>
      </c>
      <c r="H84" s="9">
        <v>599</v>
      </c>
      <c r="I84" s="22">
        <v>1500</v>
      </c>
      <c r="J84" s="70">
        <v>1485.2</v>
      </c>
      <c r="K84" s="72">
        <f t="shared" si="2"/>
        <v>0.9901333333333333</v>
      </c>
    </row>
    <row r="85" spans="1:11" s="8" customFormat="1" ht="15.75">
      <c r="A85" s="27" t="s">
        <v>232</v>
      </c>
      <c r="B85" s="108" t="s">
        <v>89</v>
      </c>
      <c r="C85" s="108"/>
      <c r="D85" s="108"/>
      <c r="E85" s="23">
        <v>984</v>
      </c>
      <c r="F85" s="24" t="s">
        <v>90</v>
      </c>
      <c r="G85" s="18"/>
      <c r="H85" s="18"/>
      <c r="I85" s="49">
        <f>I86</f>
        <v>839.4</v>
      </c>
      <c r="J85" s="49">
        <f>J86</f>
        <v>838.9</v>
      </c>
      <c r="K85" s="72">
        <f t="shared" si="2"/>
        <v>0.9994043364307839</v>
      </c>
    </row>
    <row r="86" spans="1:11" s="8" customFormat="1" ht="46.5" customHeight="1">
      <c r="A86" s="17" t="s">
        <v>233</v>
      </c>
      <c r="B86" s="97" t="s">
        <v>191</v>
      </c>
      <c r="C86" s="98"/>
      <c r="D86" s="99"/>
      <c r="E86" s="18">
        <v>984</v>
      </c>
      <c r="F86" s="19" t="s">
        <v>90</v>
      </c>
      <c r="G86" s="19" t="s">
        <v>319</v>
      </c>
      <c r="H86" s="18"/>
      <c r="I86" s="26">
        <f>I87</f>
        <v>839.4</v>
      </c>
      <c r="J86" s="26">
        <f>J87</f>
        <v>838.9</v>
      </c>
      <c r="K86" s="72">
        <f t="shared" si="2"/>
        <v>0.9994043364307839</v>
      </c>
    </row>
    <row r="87" spans="1:11" ht="52.5" customHeight="1">
      <c r="A87" s="16" t="s">
        <v>234</v>
      </c>
      <c r="B87" s="89" t="s">
        <v>268</v>
      </c>
      <c r="C87" s="90"/>
      <c r="D87" s="91"/>
      <c r="E87" s="6">
        <v>984</v>
      </c>
      <c r="F87" s="10" t="s">
        <v>90</v>
      </c>
      <c r="G87" s="19" t="s">
        <v>319</v>
      </c>
      <c r="H87" s="9">
        <v>240</v>
      </c>
      <c r="I87" s="22">
        <v>839.4</v>
      </c>
      <c r="J87" s="70">
        <v>838.9</v>
      </c>
      <c r="K87" s="72">
        <f t="shared" si="2"/>
        <v>0.9994043364307839</v>
      </c>
    </row>
    <row r="88" spans="1:11" s="8" customFormat="1" ht="35.25" customHeight="1">
      <c r="A88" s="27" t="s">
        <v>320</v>
      </c>
      <c r="B88" s="96" t="s">
        <v>94</v>
      </c>
      <c r="C88" s="96"/>
      <c r="D88" s="96"/>
      <c r="E88" s="23">
        <v>984</v>
      </c>
      <c r="F88" s="24" t="s">
        <v>95</v>
      </c>
      <c r="G88" s="18"/>
      <c r="H88" s="18"/>
      <c r="I88" s="49">
        <f>I89</f>
        <v>100</v>
      </c>
      <c r="J88" s="49">
        <f>J89</f>
        <v>99.9</v>
      </c>
      <c r="K88" s="72">
        <f t="shared" si="2"/>
        <v>0.9990000000000001</v>
      </c>
    </row>
    <row r="89" spans="1:11" s="8" customFormat="1" ht="77.25" customHeight="1">
      <c r="A89" s="17" t="s">
        <v>321</v>
      </c>
      <c r="B89" s="97" t="s">
        <v>263</v>
      </c>
      <c r="C89" s="98"/>
      <c r="D89" s="99"/>
      <c r="E89" s="18">
        <v>984</v>
      </c>
      <c r="F89" s="19" t="s">
        <v>95</v>
      </c>
      <c r="G89" s="18">
        <v>3450100</v>
      </c>
      <c r="H89" s="18"/>
      <c r="I89" s="26">
        <f>I90</f>
        <v>100</v>
      </c>
      <c r="J89" s="26">
        <f>J90</f>
        <v>99.9</v>
      </c>
      <c r="K89" s="72">
        <f t="shared" si="2"/>
        <v>0.9990000000000001</v>
      </c>
    </row>
    <row r="90" spans="1:11" ht="51.75" customHeight="1">
      <c r="A90" s="16" t="s">
        <v>322</v>
      </c>
      <c r="B90" s="95" t="s">
        <v>268</v>
      </c>
      <c r="C90" s="95"/>
      <c r="D90" s="95"/>
      <c r="E90" s="6">
        <v>984</v>
      </c>
      <c r="F90" s="10" t="s">
        <v>95</v>
      </c>
      <c r="G90" s="9">
        <v>3450100</v>
      </c>
      <c r="H90" s="9">
        <v>240</v>
      </c>
      <c r="I90" s="22">
        <v>100</v>
      </c>
      <c r="J90" s="74">
        <v>99.9</v>
      </c>
      <c r="K90" s="72">
        <f t="shared" si="2"/>
        <v>0.9990000000000001</v>
      </c>
    </row>
    <row r="91" spans="1:11" s="12" customFormat="1" ht="47.25" customHeight="1">
      <c r="A91" s="14" t="s">
        <v>177</v>
      </c>
      <c r="B91" s="188" t="s">
        <v>169</v>
      </c>
      <c r="C91" s="210"/>
      <c r="D91" s="211"/>
      <c r="E91" s="3">
        <v>984</v>
      </c>
      <c r="F91" s="4" t="s">
        <v>176</v>
      </c>
      <c r="G91" s="3"/>
      <c r="H91" s="3"/>
      <c r="I91" s="48">
        <f>I92</f>
        <v>99986.5</v>
      </c>
      <c r="J91" s="48">
        <f>J92</f>
        <v>90363.79999999999</v>
      </c>
      <c r="K91" s="72">
        <f t="shared" si="2"/>
        <v>0.903760007601026</v>
      </c>
    </row>
    <row r="92" spans="1:11" ht="19.5" customHeight="1">
      <c r="A92" s="14" t="s">
        <v>170</v>
      </c>
      <c r="B92" s="109" t="s">
        <v>178</v>
      </c>
      <c r="C92" s="110"/>
      <c r="D92" s="111"/>
      <c r="E92" s="39">
        <v>984</v>
      </c>
      <c r="F92" s="4" t="s">
        <v>98</v>
      </c>
      <c r="G92" s="9"/>
      <c r="H92" s="9"/>
      <c r="I92" s="48">
        <f>SUM(I93+I95+I97+I108+I113+I120+I122+I124+I126)</f>
        <v>99986.5</v>
      </c>
      <c r="J92" s="48">
        <f>SUM(J93+J95+J97+J108+J113+J120+J122+J124+J126)</f>
        <v>90363.79999999999</v>
      </c>
      <c r="K92" s="72">
        <f t="shared" si="2"/>
        <v>0.903760007601026</v>
      </c>
    </row>
    <row r="93" spans="1:11" s="8" customFormat="1" ht="166.5" customHeight="1">
      <c r="A93" s="17" t="s">
        <v>179</v>
      </c>
      <c r="B93" s="97" t="s">
        <v>242</v>
      </c>
      <c r="C93" s="98"/>
      <c r="D93" s="99"/>
      <c r="E93" s="28">
        <v>984</v>
      </c>
      <c r="F93" s="19" t="s">
        <v>98</v>
      </c>
      <c r="G93" s="66" t="s">
        <v>195</v>
      </c>
      <c r="H93" s="19"/>
      <c r="I93" s="26">
        <f>I94</f>
        <v>115.9</v>
      </c>
      <c r="J93" s="26">
        <f>J94</f>
        <v>115.8</v>
      </c>
      <c r="K93" s="72">
        <f t="shared" si="2"/>
        <v>0.9991371872303709</v>
      </c>
    </row>
    <row r="94" spans="1:11" ht="51" customHeight="1">
      <c r="A94" s="16" t="s">
        <v>180</v>
      </c>
      <c r="B94" s="92" t="s">
        <v>268</v>
      </c>
      <c r="C94" s="202"/>
      <c r="D94" s="203"/>
      <c r="E94" s="29">
        <v>984</v>
      </c>
      <c r="F94" s="10" t="s">
        <v>98</v>
      </c>
      <c r="G94" s="67" t="s">
        <v>195</v>
      </c>
      <c r="H94" s="10" t="s">
        <v>260</v>
      </c>
      <c r="I94" s="22">
        <v>115.9</v>
      </c>
      <c r="J94" s="74">
        <v>115.8</v>
      </c>
      <c r="K94" s="72">
        <f t="shared" si="2"/>
        <v>0.9991371872303709</v>
      </c>
    </row>
    <row r="95" spans="1:11" s="8" customFormat="1" ht="393" customHeight="1">
      <c r="A95" s="17" t="s">
        <v>181</v>
      </c>
      <c r="B95" s="105" t="s">
        <v>265</v>
      </c>
      <c r="C95" s="126"/>
      <c r="D95" s="127"/>
      <c r="E95" s="30">
        <v>984</v>
      </c>
      <c r="F95" s="31" t="s">
        <v>98</v>
      </c>
      <c r="G95" s="56" t="s">
        <v>196</v>
      </c>
      <c r="H95" s="56"/>
      <c r="I95" s="26">
        <f>I96</f>
        <v>13954.5</v>
      </c>
      <c r="J95" s="26">
        <f>J96</f>
        <v>13763.9</v>
      </c>
      <c r="K95" s="72">
        <f t="shared" si="2"/>
        <v>0.9863413235873733</v>
      </c>
    </row>
    <row r="96" spans="1:11" ht="48.75" customHeight="1">
      <c r="A96" s="16" t="s">
        <v>182</v>
      </c>
      <c r="B96" s="89" t="s">
        <v>268</v>
      </c>
      <c r="C96" s="139"/>
      <c r="D96" s="140"/>
      <c r="E96" s="40">
        <v>984</v>
      </c>
      <c r="F96" s="55" t="s">
        <v>98</v>
      </c>
      <c r="G96" s="57" t="s">
        <v>196</v>
      </c>
      <c r="H96" s="57" t="s">
        <v>260</v>
      </c>
      <c r="I96" s="22">
        <v>13954.5</v>
      </c>
      <c r="J96" s="70">
        <v>13763.9</v>
      </c>
      <c r="K96" s="72">
        <f t="shared" si="2"/>
        <v>0.9863413235873733</v>
      </c>
    </row>
    <row r="97" spans="1:11" s="8" customFormat="1" ht="119.25" customHeight="1">
      <c r="A97" s="17" t="s">
        <v>198</v>
      </c>
      <c r="B97" s="82" t="s">
        <v>243</v>
      </c>
      <c r="C97" s="126"/>
      <c r="D97" s="127"/>
      <c r="E97" s="30">
        <v>984</v>
      </c>
      <c r="F97" s="56" t="s">
        <v>98</v>
      </c>
      <c r="G97" s="56" t="s">
        <v>161</v>
      </c>
      <c r="H97" s="56"/>
      <c r="I97" s="26">
        <f>SUM(I98+I100+I102+I106+I105)</f>
        <v>51221.299999999996</v>
      </c>
      <c r="J97" s="26">
        <f>SUM(J98+J100+J102+J106+J105)</f>
        <v>43593</v>
      </c>
      <c r="K97" s="72">
        <f t="shared" si="2"/>
        <v>0.8510717221156043</v>
      </c>
    </row>
    <row r="98" spans="1:11" ht="331.5" customHeight="1">
      <c r="A98" s="16" t="s">
        <v>199</v>
      </c>
      <c r="B98" s="86" t="s">
        <v>197</v>
      </c>
      <c r="C98" s="87"/>
      <c r="D98" s="88"/>
      <c r="E98" s="32">
        <v>984</v>
      </c>
      <c r="F98" s="58" t="s">
        <v>98</v>
      </c>
      <c r="G98" s="58" t="s">
        <v>297</v>
      </c>
      <c r="H98" s="58"/>
      <c r="I98" s="22">
        <f>I99</f>
        <v>2931.1</v>
      </c>
      <c r="J98" s="22">
        <f>J99</f>
        <v>2850.8</v>
      </c>
      <c r="K98" s="72">
        <f t="shared" si="2"/>
        <v>0.9726041417897718</v>
      </c>
    </row>
    <row r="99" spans="1:11" ht="52.5" customHeight="1">
      <c r="A99" s="16" t="s">
        <v>264</v>
      </c>
      <c r="B99" s="89" t="s">
        <v>268</v>
      </c>
      <c r="C99" s="103"/>
      <c r="D99" s="104"/>
      <c r="E99" s="32">
        <v>984</v>
      </c>
      <c r="F99" s="58" t="s">
        <v>98</v>
      </c>
      <c r="G99" s="58" t="s">
        <v>297</v>
      </c>
      <c r="H99" s="58" t="s">
        <v>260</v>
      </c>
      <c r="I99" s="22">
        <v>2931.1</v>
      </c>
      <c r="J99" s="70">
        <v>2850.8</v>
      </c>
      <c r="K99" s="72">
        <f t="shared" si="2"/>
        <v>0.9726041417897718</v>
      </c>
    </row>
    <row r="100" spans="1:11" ht="138.75" customHeight="1">
      <c r="A100" s="16" t="s">
        <v>298</v>
      </c>
      <c r="B100" s="92" t="s">
        <v>266</v>
      </c>
      <c r="C100" s="87"/>
      <c r="D100" s="88"/>
      <c r="E100" s="32">
        <v>984</v>
      </c>
      <c r="F100" s="58" t="s">
        <v>98</v>
      </c>
      <c r="G100" s="58" t="s">
        <v>300</v>
      </c>
      <c r="H100" s="58"/>
      <c r="I100" s="22">
        <f>I101</f>
        <v>100</v>
      </c>
      <c r="J100" s="74">
        <f>J101</f>
        <v>100</v>
      </c>
      <c r="K100" s="72">
        <f t="shared" si="2"/>
        <v>1</v>
      </c>
    </row>
    <row r="101" spans="1:11" ht="49.5" customHeight="1">
      <c r="A101" s="16" t="s">
        <v>299</v>
      </c>
      <c r="B101" s="208" t="s">
        <v>268</v>
      </c>
      <c r="C101" s="209"/>
      <c r="D101" s="209"/>
      <c r="E101" s="32">
        <v>984</v>
      </c>
      <c r="F101" s="58" t="s">
        <v>98</v>
      </c>
      <c r="G101" s="58" t="s">
        <v>300</v>
      </c>
      <c r="H101" s="58" t="s">
        <v>260</v>
      </c>
      <c r="I101" s="22">
        <v>100</v>
      </c>
      <c r="J101" s="74">
        <v>100</v>
      </c>
      <c r="K101" s="72">
        <f t="shared" si="2"/>
        <v>1</v>
      </c>
    </row>
    <row r="102" spans="1:11" ht="312" customHeight="1">
      <c r="A102" s="16" t="s">
        <v>301</v>
      </c>
      <c r="B102" s="89" t="s">
        <v>184</v>
      </c>
      <c r="C102" s="103"/>
      <c r="D102" s="104"/>
      <c r="E102" s="41">
        <v>984</v>
      </c>
      <c r="F102" s="54" t="s">
        <v>98</v>
      </c>
      <c r="G102" s="59" t="s">
        <v>302</v>
      </c>
      <c r="H102" s="59"/>
      <c r="I102" s="22">
        <f>I103</f>
        <v>47454.7</v>
      </c>
      <c r="J102" s="22">
        <f>J103</f>
        <v>39906.7</v>
      </c>
      <c r="K102" s="72">
        <f t="shared" si="2"/>
        <v>0.8409430467372041</v>
      </c>
    </row>
    <row r="103" spans="1:11" ht="97.5" customHeight="1">
      <c r="A103" s="16" t="s">
        <v>303</v>
      </c>
      <c r="B103" s="92" t="s">
        <v>185</v>
      </c>
      <c r="C103" s="93"/>
      <c r="D103" s="94"/>
      <c r="E103" s="41">
        <v>984</v>
      </c>
      <c r="F103" s="59" t="s">
        <v>98</v>
      </c>
      <c r="G103" s="59" t="s">
        <v>302</v>
      </c>
      <c r="H103" s="59" t="s">
        <v>186</v>
      </c>
      <c r="I103" s="22">
        <v>47454.7</v>
      </c>
      <c r="J103" s="74">
        <v>39906.7</v>
      </c>
      <c r="K103" s="72">
        <f t="shared" si="2"/>
        <v>0.8409430467372041</v>
      </c>
    </row>
    <row r="104" spans="1:11" ht="97.5" customHeight="1">
      <c r="A104" s="16" t="s">
        <v>334</v>
      </c>
      <c r="B104" s="92" t="s">
        <v>344</v>
      </c>
      <c r="C104" s="93"/>
      <c r="D104" s="94"/>
      <c r="E104" s="41">
        <v>984</v>
      </c>
      <c r="F104" s="59" t="s">
        <v>98</v>
      </c>
      <c r="G104" s="59" t="s">
        <v>343</v>
      </c>
      <c r="H104" s="59"/>
      <c r="I104" s="22">
        <f>I105</f>
        <v>718.1</v>
      </c>
      <c r="J104" s="74">
        <f>J105</f>
        <v>718.1</v>
      </c>
      <c r="K104" s="72">
        <f t="shared" si="2"/>
        <v>1</v>
      </c>
    </row>
    <row r="105" spans="1:11" ht="36" customHeight="1">
      <c r="A105" s="16" t="s">
        <v>337</v>
      </c>
      <c r="B105" s="92" t="s">
        <v>268</v>
      </c>
      <c r="C105" s="93"/>
      <c r="D105" s="94"/>
      <c r="E105" s="41">
        <v>984</v>
      </c>
      <c r="F105" s="59" t="s">
        <v>98</v>
      </c>
      <c r="G105" s="59" t="s">
        <v>343</v>
      </c>
      <c r="H105" s="59" t="s">
        <v>260</v>
      </c>
      <c r="I105" s="22">
        <v>718.1</v>
      </c>
      <c r="J105" s="74">
        <v>718.1</v>
      </c>
      <c r="K105" s="72">
        <f t="shared" si="2"/>
        <v>1</v>
      </c>
    </row>
    <row r="106" spans="1:11" ht="81.75" customHeight="1">
      <c r="A106" s="16" t="s">
        <v>341</v>
      </c>
      <c r="B106" s="92" t="s">
        <v>335</v>
      </c>
      <c r="C106" s="93"/>
      <c r="D106" s="94"/>
      <c r="E106" s="41">
        <v>984</v>
      </c>
      <c r="F106" s="59" t="s">
        <v>98</v>
      </c>
      <c r="G106" s="59" t="s">
        <v>336</v>
      </c>
      <c r="H106" s="59"/>
      <c r="I106" s="22">
        <f>I107</f>
        <v>17.4</v>
      </c>
      <c r="J106" s="70">
        <f>J107</f>
        <v>17.4</v>
      </c>
      <c r="K106" s="72">
        <f t="shared" si="2"/>
        <v>1</v>
      </c>
    </row>
    <row r="107" spans="1:11" ht="30" customHeight="1">
      <c r="A107" s="16" t="s">
        <v>342</v>
      </c>
      <c r="B107" s="92" t="s">
        <v>338</v>
      </c>
      <c r="C107" s="93"/>
      <c r="D107" s="94"/>
      <c r="E107" s="41">
        <v>984</v>
      </c>
      <c r="F107" s="59" t="s">
        <v>98</v>
      </c>
      <c r="G107" s="59" t="s">
        <v>336</v>
      </c>
      <c r="H107" s="59" t="s">
        <v>339</v>
      </c>
      <c r="I107" s="22">
        <v>17.4</v>
      </c>
      <c r="J107" s="70">
        <v>17.4</v>
      </c>
      <c r="K107" s="72">
        <f t="shared" si="2"/>
        <v>1</v>
      </c>
    </row>
    <row r="108" spans="1:11" s="8" customFormat="1" ht="63" customHeight="1">
      <c r="A108" s="17" t="s">
        <v>200</v>
      </c>
      <c r="B108" s="82" t="s">
        <v>244</v>
      </c>
      <c r="C108" s="126"/>
      <c r="D108" s="127"/>
      <c r="E108" s="42">
        <v>984</v>
      </c>
      <c r="F108" s="61" t="s">
        <v>98</v>
      </c>
      <c r="G108" s="61" t="s">
        <v>162</v>
      </c>
      <c r="H108" s="68"/>
      <c r="I108" s="26">
        <f>I109+I111</f>
        <v>8070.9</v>
      </c>
      <c r="J108" s="26">
        <f>J109+J111</f>
        <v>7590.8</v>
      </c>
      <c r="K108" s="72">
        <f t="shared" si="2"/>
        <v>0.9405146885725261</v>
      </c>
    </row>
    <row r="109" spans="1:11" ht="101.25" customHeight="1">
      <c r="A109" s="16" t="s">
        <v>201</v>
      </c>
      <c r="B109" s="89" t="s">
        <v>245</v>
      </c>
      <c r="C109" s="90"/>
      <c r="D109" s="91"/>
      <c r="E109" s="32">
        <v>984</v>
      </c>
      <c r="F109" s="58" t="s">
        <v>98</v>
      </c>
      <c r="G109" s="58" t="s">
        <v>163</v>
      </c>
      <c r="H109" s="58"/>
      <c r="I109" s="22">
        <f>I110</f>
        <v>98</v>
      </c>
      <c r="J109" s="22">
        <f>J110</f>
        <v>98</v>
      </c>
      <c r="K109" s="72">
        <f t="shared" si="2"/>
        <v>1</v>
      </c>
    </row>
    <row r="110" spans="1:11" ht="54" customHeight="1">
      <c r="A110" s="16" t="s">
        <v>202</v>
      </c>
      <c r="B110" s="89" t="s">
        <v>268</v>
      </c>
      <c r="C110" s="103"/>
      <c r="D110" s="104"/>
      <c r="E110" s="33">
        <v>984</v>
      </c>
      <c r="F110" s="60" t="s">
        <v>98</v>
      </c>
      <c r="G110" s="60" t="s">
        <v>163</v>
      </c>
      <c r="H110" s="60" t="s">
        <v>260</v>
      </c>
      <c r="I110" s="22">
        <v>98</v>
      </c>
      <c r="J110" s="74">
        <v>98</v>
      </c>
      <c r="K110" s="72">
        <f t="shared" si="2"/>
        <v>1</v>
      </c>
    </row>
    <row r="111" spans="1:11" ht="409.5" customHeight="1">
      <c r="A111" s="16" t="s">
        <v>203</v>
      </c>
      <c r="B111" s="197" t="s">
        <v>164</v>
      </c>
      <c r="C111" s="90"/>
      <c r="D111" s="91"/>
      <c r="E111" s="33">
        <v>984</v>
      </c>
      <c r="F111" s="34" t="s">
        <v>98</v>
      </c>
      <c r="G111" s="60" t="s">
        <v>165</v>
      </c>
      <c r="H111" s="60"/>
      <c r="I111" s="22">
        <f>I112</f>
        <v>7972.9</v>
      </c>
      <c r="J111" s="22">
        <f>J112</f>
        <v>7492.8</v>
      </c>
      <c r="K111" s="72">
        <f t="shared" si="2"/>
        <v>0.939783516662695</v>
      </c>
    </row>
    <row r="112" spans="1:11" ht="51" customHeight="1">
      <c r="A112" s="16" t="s">
        <v>304</v>
      </c>
      <c r="B112" s="89" t="s">
        <v>268</v>
      </c>
      <c r="C112" s="103"/>
      <c r="D112" s="104"/>
      <c r="E112" s="44">
        <v>984</v>
      </c>
      <c r="F112" s="34" t="s">
        <v>98</v>
      </c>
      <c r="G112" s="60" t="s">
        <v>165</v>
      </c>
      <c r="H112" s="60" t="s">
        <v>260</v>
      </c>
      <c r="I112" s="22">
        <v>7972.9</v>
      </c>
      <c r="J112" s="70">
        <v>7492.8</v>
      </c>
      <c r="K112" s="72">
        <f t="shared" si="2"/>
        <v>0.939783516662695</v>
      </c>
    </row>
    <row r="113" spans="1:11" s="8" customFormat="1" ht="92.25" customHeight="1">
      <c r="A113" s="17" t="s">
        <v>204</v>
      </c>
      <c r="B113" s="97" t="s">
        <v>246</v>
      </c>
      <c r="C113" s="98"/>
      <c r="D113" s="99"/>
      <c r="E113" s="45">
        <v>984</v>
      </c>
      <c r="F113" s="56" t="s">
        <v>98</v>
      </c>
      <c r="G113" s="56" t="s">
        <v>166</v>
      </c>
      <c r="H113" s="69"/>
      <c r="I113" s="26">
        <f>I114+I116+I118</f>
        <v>12314.1</v>
      </c>
      <c r="J113" s="26">
        <f>J114+J116+J118</f>
        <v>12153</v>
      </c>
      <c r="K113" s="72">
        <f t="shared" si="2"/>
        <v>0.9869174361098253</v>
      </c>
    </row>
    <row r="114" spans="1:11" ht="219" customHeight="1">
      <c r="A114" s="16" t="s">
        <v>205</v>
      </c>
      <c r="B114" s="79" t="s">
        <v>247</v>
      </c>
      <c r="C114" s="90"/>
      <c r="D114" s="91"/>
      <c r="E114" s="46">
        <v>984</v>
      </c>
      <c r="F114" s="58" t="s">
        <v>98</v>
      </c>
      <c r="G114" s="58" t="s">
        <v>167</v>
      </c>
      <c r="H114" s="58"/>
      <c r="I114" s="22">
        <f>I115</f>
        <v>11814.1</v>
      </c>
      <c r="J114" s="22">
        <f>J115</f>
        <v>11653.1</v>
      </c>
      <c r="K114" s="72">
        <f t="shared" si="2"/>
        <v>0.9863722162500741</v>
      </c>
    </row>
    <row r="115" spans="1:11" ht="51" customHeight="1">
      <c r="A115" s="16" t="s">
        <v>206</v>
      </c>
      <c r="B115" s="89" t="s">
        <v>268</v>
      </c>
      <c r="C115" s="103"/>
      <c r="D115" s="104"/>
      <c r="E115" s="46">
        <v>984</v>
      </c>
      <c r="F115" s="58" t="s">
        <v>98</v>
      </c>
      <c r="G115" s="58" t="s">
        <v>167</v>
      </c>
      <c r="H115" s="58" t="s">
        <v>260</v>
      </c>
      <c r="I115" s="22">
        <v>11814.1</v>
      </c>
      <c r="J115" s="70">
        <v>11653.1</v>
      </c>
      <c r="K115" s="72">
        <f t="shared" si="2"/>
        <v>0.9863722162500741</v>
      </c>
    </row>
    <row r="116" spans="1:11" ht="165" customHeight="1">
      <c r="A116" s="16" t="s">
        <v>207</v>
      </c>
      <c r="B116" s="89" t="s">
        <v>211</v>
      </c>
      <c r="C116" s="90"/>
      <c r="D116" s="91"/>
      <c r="E116" s="46">
        <v>984</v>
      </c>
      <c r="F116" s="58" t="s">
        <v>98</v>
      </c>
      <c r="G116" s="58" t="s">
        <v>168</v>
      </c>
      <c r="H116" s="58"/>
      <c r="I116" s="22">
        <f>I117</f>
        <v>0</v>
      </c>
      <c r="J116" s="22">
        <f>J117</f>
        <v>0</v>
      </c>
      <c r="K116" s="72"/>
    </row>
    <row r="117" spans="1:11" ht="50.25" customHeight="1">
      <c r="A117" s="16" t="s">
        <v>208</v>
      </c>
      <c r="B117" s="89" t="s">
        <v>268</v>
      </c>
      <c r="C117" s="103"/>
      <c r="D117" s="104"/>
      <c r="E117" s="46">
        <v>984</v>
      </c>
      <c r="F117" s="58" t="s">
        <v>98</v>
      </c>
      <c r="G117" s="58" t="s">
        <v>168</v>
      </c>
      <c r="H117" s="58" t="s">
        <v>260</v>
      </c>
      <c r="I117" s="22">
        <v>0</v>
      </c>
      <c r="J117" s="74">
        <v>0</v>
      </c>
      <c r="K117" s="72" t="s">
        <v>324</v>
      </c>
    </row>
    <row r="118" spans="1:11" ht="63.75" customHeight="1">
      <c r="A118" s="16" t="s">
        <v>305</v>
      </c>
      <c r="B118" s="79" t="s">
        <v>212</v>
      </c>
      <c r="C118" s="101"/>
      <c r="D118" s="102"/>
      <c r="E118" s="46">
        <v>984</v>
      </c>
      <c r="F118" s="58" t="s">
        <v>98</v>
      </c>
      <c r="G118" s="58" t="s">
        <v>307</v>
      </c>
      <c r="H118" s="58"/>
      <c r="I118" s="22">
        <f>I119</f>
        <v>500</v>
      </c>
      <c r="J118" s="22">
        <f>J119</f>
        <v>499.9</v>
      </c>
      <c r="K118" s="72">
        <f t="shared" si="2"/>
        <v>0.9997999999999999</v>
      </c>
    </row>
    <row r="119" spans="1:11" ht="47.25" customHeight="1">
      <c r="A119" s="16" t="s">
        <v>306</v>
      </c>
      <c r="B119" s="79" t="s">
        <v>268</v>
      </c>
      <c r="C119" s="80"/>
      <c r="D119" s="81"/>
      <c r="E119" s="46">
        <v>984</v>
      </c>
      <c r="F119" s="58" t="s">
        <v>98</v>
      </c>
      <c r="G119" s="58" t="s">
        <v>307</v>
      </c>
      <c r="H119" s="58" t="s">
        <v>260</v>
      </c>
      <c r="I119" s="22">
        <v>500</v>
      </c>
      <c r="J119" s="70">
        <v>499.9</v>
      </c>
      <c r="K119" s="72">
        <f t="shared" si="2"/>
        <v>0.9997999999999999</v>
      </c>
    </row>
    <row r="120" spans="1:11" s="8" customFormat="1" ht="141" customHeight="1">
      <c r="A120" s="17" t="s">
        <v>209</v>
      </c>
      <c r="B120" s="82" t="s">
        <v>252</v>
      </c>
      <c r="C120" s="126"/>
      <c r="D120" s="127"/>
      <c r="E120" s="45">
        <v>984</v>
      </c>
      <c r="F120" s="56" t="s">
        <v>98</v>
      </c>
      <c r="G120" s="56" t="s">
        <v>219</v>
      </c>
      <c r="H120" s="56"/>
      <c r="I120" s="26">
        <f>I121</f>
        <v>499.8</v>
      </c>
      <c r="J120" s="26">
        <f>J121</f>
        <v>499.7</v>
      </c>
      <c r="K120" s="72">
        <f t="shared" si="2"/>
        <v>0.9997999199679871</v>
      </c>
    </row>
    <row r="121" spans="1:11" ht="48.75" customHeight="1">
      <c r="A121" s="16" t="s">
        <v>210</v>
      </c>
      <c r="B121" s="89" t="s">
        <v>268</v>
      </c>
      <c r="C121" s="139"/>
      <c r="D121" s="140"/>
      <c r="E121" s="47">
        <v>984</v>
      </c>
      <c r="F121" s="57" t="s">
        <v>98</v>
      </c>
      <c r="G121" s="57" t="s">
        <v>219</v>
      </c>
      <c r="H121" s="57" t="s">
        <v>260</v>
      </c>
      <c r="I121" s="22">
        <v>499.8</v>
      </c>
      <c r="J121" s="70">
        <v>499.7</v>
      </c>
      <c r="K121" s="72">
        <f t="shared" si="2"/>
        <v>0.9997999199679871</v>
      </c>
    </row>
    <row r="122" spans="1:11" s="8" customFormat="1" ht="54" customHeight="1">
      <c r="A122" s="17" t="s">
        <v>213</v>
      </c>
      <c r="B122" s="82" t="s">
        <v>187</v>
      </c>
      <c r="C122" s="126"/>
      <c r="D122" s="127"/>
      <c r="E122" s="18">
        <v>984</v>
      </c>
      <c r="F122" s="19" t="s">
        <v>98</v>
      </c>
      <c r="G122" s="65" t="s">
        <v>238</v>
      </c>
      <c r="H122" s="65"/>
      <c r="I122" s="26">
        <f>I123</f>
        <v>5569.7</v>
      </c>
      <c r="J122" s="26">
        <f>J123</f>
        <v>5569.7</v>
      </c>
      <c r="K122" s="72">
        <f t="shared" si="2"/>
        <v>1</v>
      </c>
    </row>
    <row r="123" spans="1:11" ht="54" customHeight="1">
      <c r="A123" s="16" t="s">
        <v>214</v>
      </c>
      <c r="B123" s="92" t="s">
        <v>268</v>
      </c>
      <c r="C123" s="87"/>
      <c r="D123" s="88"/>
      <c r="E123" s="9">
        <v>984</v>
      </c>
      <c r="F123" s="10" t="s">
        <v>98</v>
      </c>
      <c r="G123" s="9">
        <v>7950500</v>
      </c>
      <c r="H123" s="9">
        <v>240</v>
      </c>
      <c r="I123" s="22">
        <v>5569.7</v>
      </c>
      <c r="J123" s="70">
        <v>5569.7</v>
      </c>
      <c r="K123" s="72">
        <f t="shared" si="2"/>
        <v>1</v>
      </c>
    </row>
    <row r="124" spans="1:11" s="8" customFormat="1" ht="80.25" customHeight="1">
      <c r="A124" s="17" t="s">
        <v>218</v>
      </c>
      <c r="B124" s="82" t="s">
        <v>189</v>
      </c>
      <c r="C124" s="126"/>
      <c r="D124" s="127"/>
      <c r="E124" s="18">
        <v>984</v>
      </c>
      <c r="F124" s="19" t="s">
        <v>98</v>
      </c>
      <c r="G124" s="18">
        <v>7950600</v>
      </c>
      <c r="H124" s="18"/>
      <c r="I124" s="26">
        <f>I125</f>
        <v>7907.6</v>
      </c>
      <c r="J124" s="26">
        <f>J125</f>
        <v>6762.4</v>
      </c>
      <c r="K124" s="72">
        <f t="shared" si="2"/>
        <v>0.8551772977894683</v>
      </c>
    </row>
    <row r="125" spans="1:11" ht="48.75" customHeight="1">
      <c r="A125" s="16" t="s">
        <v>220</v>
      </c>
      <c r="B125" s="89" t="s">
        <v>268</v>
      </c>
      <c r="C125" s="90"/>
      <c r="D125" s="91"/>
      <c r="E125" s="6">
        <v>984</v>
      </c>
      <c r="F125" s="10" t="s">
        <v>98</v>
      </c>
      <c r="G125" s="6">
        <v>7950600</v>
      </c>
      <c r="H125" s="6">
        <v>240</v>
      </c>
      <c r="I125" s="22">
        <v>7907.6</v>
      </c>
      <c r="J125" s="74">
        <v>6762.4</v>
      </c>
      <c r="K125" s="72">
        <f t="shared" si="2"/>
        <v>0.8551772977894683</v>
      </c>
    </row>
    <row r="126" spans="1:11" s="8" customFormat="1" ht="111" customHeight="1">
      <c r="A126" s="17" t="s">
        <v>328</v>
      </c>
      <c r="B126" s="82" t="s">
        <v>329</v>
      </c>
      <c r="C126" s="83"/>
      <c r="D126" s="84"/>
      <c r="E126" s="18">
        <v>984</v>
      </c>
      <c r="F126" s="19" t="s">
        <v>98</v>
      </c>
      <c r="G126" s="18">
        <v>7950700</v>
      </c>
      <c r="H126" s="18"/>
      <c r="I126" s="26">
        <f>I127</f>
        <v>332.7</v>
      </c>
      <c r="J126" s="75">
        <f>J127</f>
        <v>315.5</v>
      </c>
      <c r="K126" s="72">
        <f t="shared" si="2"/>
        <v>0.9483017733694019</v>
      </c>
    </row>
    <row r="127" spans="1:11" ht="48.75" customHeight="1">
      <c r="A127" s="16" t="s">
        <v>330</v>
      </c>
      <c r="B127" s="89" t="s">
        <v>268</v>
      </c>
      <c r="C127" s="139"/>
      <c r="D127" s="140"/>
      <c r="E127" s="9">
        <v>984</v>
      </c>
      <c r="F127" s="10" t="s">
        <v>98</v>
      </c>
      <c r="G127" s="9">
        <v>7950700</v>
      </c>
      <c r="H127" s="9">
        <v>240</v>
      </c>
      <c r="I127" s="22">
        <v>332.7</v>
      </c>
      <c r="J127" s="74">
        <v>315.5</v>
      </c>
      <c r="K127" s="72">
        <f t="shared" si="2"/>
        <v>0.9483017733694019</v>
      </c>
    </row>
    <row r="128" spans="1:11" ht="37.5" customHeight="1">
      <c r="A128" s="14" t="s">
        <v>99</v>
      </c>
      <c r="B128" s="109" t="s">
        <v>100</v>
      </c>
      <c r="C128" s="110"/>
      <c r="D128" s="111"/>
      <c r="E128" s="3">
        <v>984</v>
      </c>
      <c r="F128" s="4" t="s">
        <v>101</v>
      </c>
      <c r="G128" s="9"/>
      <c r="H128" s="9"/>
      <c r="I128" s="48">
        <f aca="true" t="shared" si="3" ref="I128:J130">I129</f>
        <v>99.5</v>
      </c>
      <c r="J128" s="48">
        <f t="shared" si="3"/>
        <v>99.5</v>
      </c>
      <c r="K128" s="72">
        <f t="shared" si="2"/>
        <v>1</v>
      </c>
    </row>
    <row r="129" spans="1:11" s="8" customFormat="1" ht="47.25" customHeight="1">
      <c r="A129" s="27" t="s">
        <v>102</v>
      </c>
      <c r="B129" s="180" t="s">
        <v>103</v>
      </c>
      <c r="C129" s="181"/>
      <c r="D129" s="182"/>
      <c r="E129" s="23">
        <v>984</v>
      </c>
      <c r="F129" s="24" t="s">
        <v>104</v>
      </c>
      <c r="G129" s="18"/>
      <c r="H129" s="18"/>
      <c r="I129" s="49">
        <f t="shared" si="3"/>
        <v>99.5</v>
      </c>
      <c r="J129" s="49">
        <f t="shared" si="3"/>
        <v>99.5</v>
      </c>
      <c r="K129" s="72">
        <f t="shared" si="2"/>
        <v>1</v>
      </c>
    </row>
    <row r="130" spans="1:11" s="8" customFormat="1" ht="156" customHeight="1">
      <c r="A130" s="17" t="s">
        <v>105</v>
      </c>
      <c r="B130" s="97" t="s">
        <v>248</v>
      </c>
      <c r="C130" s="98"/>
      <c r="D130" s="99"/>
      <c r="E130" s="18">
        <v>984</v>
      </c>
      <c r="F130" s="19" t="s">
        <v>104</v>
      </c>
      <c r="G130" s="18">
        <v>4100100</v>
      </c>
      <c r="H130" s="18"/>
      <c r="I130" s="26">
        <f t="shared" si="3"/>
        <v>99.5</v>
      </c>
      <c r="J130" s="26">
        <f t="shared" si="3"/>
        <v>99.5</v>
      </c>
      <c r="K130" s="72">
        <f t="shared" si="2"/>
        <v>1</v>
      </c>
    </row>
    <row r="131" spans="1:11" ht="48.75" customHeight="1">
      <c r="A131" s="11" t="s">
        <v>106</v>
      </c>
      <c r="B131" s="95" t="s">
        <v>268</v>
      </c>
      <c r="C131" s="95"/>
      <c r="D131" s="95"/>
      <c r="E131" s="6">
        <v>984</v>
      </c>
      <c r="F131" s="7" t="s">
        <v>104</v>
      </c>
      <c r="G131" s="9">
        <v>4100100</v>
      </c>
      <c r="H131" s="9">
        <v>240</v>
      </c>
      <c r="I131" s="22">
        <v>99.5</v>
      </c>
      <c r="J131" s="70">
        <v>99.5</v>
      </c>
      <c r="K131" s="72">
        <f t="shared" si="2"/>
        <v>1</v>
      </c>
    </row>
    <row r="132" spans="1:11" s="12" customFormat="1" ht="21.75" customHeight="1">
      <c r="A132" s="3" t="s">
        <v>107</v>
      </c>
      <c r="B132" s="149" t="s">
        <v>108</v>
      </c>
      <c r="C132" s="149"/>
      <c r="D132" s="149"/>
      <c r="E132" s="3">
        <v>984</v>
      </c>
      <c r="F132" s="4" t="s">
        <v>109</v>
      </c>
      <c r="G132" s="3"/>
      <c r="H132" s="3"/>
      <c r="I132" s="48">
        <f>I133+I136</f>
        <v>6534.4</v>
      </c>
      <c r="J132" s="48">
        <f>J133+J136</f>
        <v>6468.599999999999</v>
      </c>
      <c r="K132" s="72">
        <f t="shared" si="2"/>
        <v>0.9899302154750245</v>
      </c>
    </row>
    <row r="133" spans="1:11" s="12" customFormat="1" ht="76.5" customHeight="1">
      <c r="A133" s="3" t="s">
        <v>110</v>
      </c>
      <c r="B133" s="109" t="s">
        <v>346</v>
      </c>
      <c r="C133" s="141"/>
      <c r="D133" s="142"/>
      <c r="E133" s="3">
        <v>984</v>
      </c>
      <c r="F133" s="4" t="s">
        <v>347</v>
      </c>
      <c r="G133" s="3"/>
      <c r="H133" s="3"/>
      <c r="I133" s="48">
        <f>I134</f>
        <v>8.5</v>
      </c>
      <c r="J133" s="48">
        <f>J134</f>
        <v>8.4</v>
      </c>
      <c r="K133" s="72">
        <f t="shared" si="2"/>
        <v>0.9882352941176471</v>
      </c>
    </row>
    <row r="134" spans="1:11" s="12" customFormat="1" ht="49.5" customHeight="1">
      <c r="A134" s="18" t="s">
        <v>113</v>
      </c>
      <c r="B134" s="143" t="s">
        <v>348</v>
      </c>
      <c r="C134" s="144"/>
      <c r="D134" s="145"/>
      <c r="E134" s="18">
        <v>984</v>
      </c>
      <c r="F134" s="19" t="s">
        <v>347</v>
      </c>
      <c r="G134" s="18">
        <v>4280100</v>
      </c>
      <c r="H134" s="18"/>
      <c r="I134" s="26">
        <f>I135</f>
        <v>8.5</v>
      </c>
      <c r="J134" s="26">
        <f>J135</f>
        <v>8.4</v>
      </c>
      <c r="K134" s="72">
        <f t="shared" si="2"/>
        <v>0.9882352941176471</v>
      </c>
    </row>
    <row r="135" spans="1:11" s="12" customFormat="1" ht="46.5" customHeight="1">
      <c r="A135" s="9" t="s">
        <v>115</v>
      </c>
      <c r="B135" s="146" t="s">
        <v>268</v>
      </c>
      <c r="C135" s="147"/>
      <c r="D135" s="148"/>
      <c r="E135" s="9">
        <v>984</v>
      </c>
      <c r="F135" s="10" t="s">
        <v>347</v>
      </c>
      <c r="G135" s="9">
        <v>4280100</v>
      </c>
      <c r="H135" s="9">
        <v>240</v>
      </c>
      <c r="I135" s="22">
        <v>8.5</v>
      </c>
      <c r="J135" s="22">
        <v>8.4</v>
      </c>
      <c r="K135" s="72">
        <f t="shared" si="2"/>
        <v>0.9882352941176471</v>
      </c>
    </row>
    <row r="136" spans="1:11" s="36" customFormat="1" ht="30.75" customHeight="1">
      <c r="A136" s="35" t="s">
        <v>349</v>
      </c>
      <c r="B136" s="96" t="s">
        <v>111</v>
      </c>
      <c r="C136" s="96"/>
      <c r="D136" s="96"/>
      <c r="E136" s="23">
        <v>984</v>
      </c>
      <c r="F136" s="24" t="s">
        <v>112</v>
      </c>
      <c r="G136" s="23"/>
      <c r="H136" s="23"/>
      <c r="I136" s="49">
        <f>I137+I139+I141</f>
        <v>6525.9</v>
      </c>
      <c r="J136" s="49">
        <f>J137+J139+J141</f>
        <v>6460.2</v>
      </c>
      <c r="K136" s="72">
        <f t="shared" si="2"/>
        <v>0.9899324231140533</v>
      </c>
    </row>
    <row r="137" spans="1:11" s="8" customFormat="1" ht="83.25" customHeight="1">
      <c r="A137" s="18" t="s">
        <v>350</v>
      </c>
      <c r="B137" s="97" t="s">
        <v>114</v>
      </c>
      <c r="C137" s="98"/>
      <c r="D137" s="99"/>
      <c r="E137" s="18">
        <v>984</v>
      </c>
      <c r="F137" s="19" t="s">
        <v>112</v>
      </c>
      <c r="G137" s="18">
        <v>4310100</v>
      </c>
      <c r="H137" s="18"/>
      <c r="I137" s="26">
        <f>I138</f>
        <v>2976</v>
      </c>
      <c r="J137" s="26">
        <f>J138</f>
        <v>2910.5</v>
      </c>
      <c r="K137" s="72">
        <f t="shared" si="2"/>
        <v>0.9779905913978495</v>
      </c>
    </row>
    <row r="138" spans="1:11" ht="51.75" customHeight="1">
      <c r="A138" s="9" t="s">
        <v>351</v>
      </c>
      <c r="B138" s="95" t="s">
        <v>268</v>
      </c>
      <c r="C138" s="95"/>
      <c r="D138" s="95"/>
      <c r="E138" s="6">
        <v>984</v>
      </c>
      <c r="F138" s="10" t="s">
        <v>112</v>
      </c>
      <c r="G138" s="9">
        <v>4310100</v>
      </c>
      <c r="H138" s="9">
        <v>240</v>
      </c>
      <c r="I138" s="22">
        <v>2976</v>
      </c>
      <c r="J138" s="70">
        <v>2910.5</v>
      </c>
      <c r="K138" s="72">
        <f t="shared" si="2"/>
        <v>0.9779905913978495</v>
      </c>
    </row>
    <row r="139" spans="1:11" s="8" customFormat="1" ht="124.5" customHeight="1">
      <c r="A139" s="18" t="s">
        <v>352</v>
      </c>
      <c r="B139" s="97" t="s">
        <v>116</v>
      </c>
      <c r="C139" s="98"/>
      <c r="D139" s="99"/>
      <c r="E139" s="18">
        <v>984</v>
      </c>
      <c r="F139" s="19" t="s">
        <v>112</v>
      </c>
      <c r="G139" s="18">
        <v>4310200</v>
      </c>
      <c r="H139" s="18"/>
      <c r="I139" s="26">
        <f>I140</f>
        <v>3116.9</v>
      </c>
      <c r="J139" s="26">
        <f>J140</f>
        <v>3116.7</v>
      </c>
      <c r="K139" s="72">
        <f t="shared" si="2"/>
        <v>0.9999358336809008</v>
      </c>
    </row>
    <row r="140" spans="1:11" ht="51.75" customHeight="1">
      <c r="A140" s="9" t="s">
        <v>353</v>
      </c>
      <c r="B140" s="95" t="s">
        <v>268</v>
      </c>
      <c r="C140" s="95"/>
      <c r="D140" s="95"/>
      <c r="E140" s="6">
        <v>984</v>
      </c>
      <c r="F140" s="10" t="s">
        <v>112</v>
      </c>
      <c r="G140" s="6">
        <v>4310200</v>
      </c>
      <c r="H140" s="9">
        <v>240</v>
      </c>
      <c r="I140" s="22">
        <v>3116.9</v>
      </c>
      <c r="J140" s="70">
        <v>3116.7</v>
      </c>
      <c r="K140" s="72">
        <f t="shared" si="2"/>
        <v>0.9999358336809008</v>
      </c>
    </row>
    <row r="141" spans="1:11" s="8" customFormat="1" ht="97.5" customHeight="1">
      <c r="A141" s="18" t="s">
        <v>354</v>
      </c>
      <c r="B141" s="82" t="s">
        <v>221</v>
      </c>
      <c r="C141" s="126"/>
      <c r="D141" s="127"/>
      <c r="E141" s="18">
        <v>984</v>
      </c>
      <c r="F141" s="19" t="s">
        <v>112</v>
      </c>
      <c r="G141" s="18">
        <v>4310300</v>
      </c>
      <c r="H141" s="18"/>
      <c r="I141" s="26">
        <f>I142</f>
        <v>433</v>
      </c>
      <c r="J141" s="26">
        <f>J142</f>
        <v>433</v>
      </c>
      <c r="K141" s="72">
        <f t="shared" si="2"/>
        <v>1</v>
      </c>
    </row>
    <row r="142" spans="1:11" ht="52.5" customHeight="1">
      <c r="A142" s="9" t="s">
        <v>355</v>
      </c>
      <c r="B142" s="89" t="s">
        <v>268</v>
      </c>
      <c r="C142" s="103"/>
      <c r="D142" s="104"/>
      <c r="E142" s="6">
        <v>984</v>
      </c>
      <c r="F142" s="10" t="s">
        <v>112</v>
      </c>
      <c r="G142" s="6">
        <v>4310300</v>
      </c>
      <c r="H142" s="9">
        <v>240</v>
      </c>
      <c r="I142" s="22">
        <v>433</v>
      </c>
      <c r="J142" s="74">
        <v>433</v>
      </c>
      <c r="K142" s="72">
        <f t="shared" si="2"/>
        <v>1</v>
      </c>
    </row>
    <row r="143" spans="1:11" ht="32.25" customHeight="1">
      <c r="A143" s="3" t="s">
        <v>117</v>
      </c>
      <c r="B143" s="85" t="s">
        <v>118</v>
      </c>
      <c r="C143" s="85"/>
      <c r="D143" s="85"/>
      <c r="E143" s="3">
        <v>984</v>
      </c>
      <c r="F143" s="4" t="s">
        <v>119</v>
      </c>
      <c r="G143" s="3"/>
      <c r="H143" s="9"/>
      <c r="I143" s="48">
        <f>I144</f>
        <v>8101.9</v>
      </c>
      <c r="J143" s="48">
        <f>J144</f>
        <v>8099.400000000001</v>
      </c>
      <c r="K143" s="72">
        <f t="shared" si="2"/>
        <v>0.9996914304052137</v>
      </c>
    </row>
    <row r="144" spans="1:11" s="8" customFormat="1" ht="19.5" customHeight="1">
      <c r="A144" s="18" t="s">
        <v>120</v>
      </c>
      <c r="B144" s="108" t="s">
        <v>121</v>
      </c>
      <c r="C144" s="108"/>
      <c r="D144" s="108"/>
      <c r="E144" s="23">
        <v>984</v>
      </c>
      <c r="F144" s="24" t="s">
        <v>122</v>
      </c>
      <c r="G144" s="18"/>
      <c r="H144" s="18"/>
      <c r="I144" s="49">
        <f>SUM(I145+I148+I150)</f>
        <v>8101.9</v>
      </c>
      <c r="J144" s="49">
        <f>SUM(J145+J148+J150)</f>
        <v>8099.400000000001</v>
      </c>
      <c r="K144" s="72">
        <f t="shared" si="2"/>
        <v>0.9996914304052137</v>
      </c>
    </row>
    <row r="145" spans="1:11" s="8" customFormat="1" ht="128.25" customHeight="1">
      <c r="A145" s="18" t="s">
        <v>123</v>
      </c>
      <c r="B145" s="112" t="s">
        <v>312</v>
      </c>
      <c r="C145" s="112"/>
      <c r="D145" s="112"/>
      <c r="E145" s="18">
        <v>984</v>
      </c>
      <c r="F145" s="19" t="s">
        <v>122</v>
      </c>
      <c r="G145" s="18">
        <v>4400100</v>
      </c>
      <c r="H145" s="18"/>
      <c r="I145" s="26">
        <f>I146+I147</f>
        <v>3249.8</v>
      </c>
      <c r="J145" s="26">
        <f>J146+J147</f>
        <v>3249.5</v>
      </c>
      <c r="K145" s="72">
        <f t="shared" si="2"/>
        <v>0.9999076866268692</v>
      </c>
    </row>
    <row r="146" spans="1:11" ht="46.5" customHeight="1">
      <c r="A146" s="6" t="s">
        <v>124</v>
      </c>
      <c r="B146" s="89" t="s">
        <v>308</v>
      </c>
      <c r="C146" s="90"/>
      <c r="D146" s="91"/>
      <c r="E146" s="6">
        <v>984</v>
      </c>
      <c r="F146" s="10" t="s">
        <v>122</v>
      </c>
      <c r="G146" s="9">
        <v>4400100</v>
      </c>
      <c r="H146" s="10" t="s">
        <v>222</v>
      </c>
      <c r="I146" s="22">
        <v>1531.2</v>
      </c>
      <c r="J146" s="74">
        <v>1531.1</v>
      </c>
      <c r="K146" s="72">
        <f t="shared" si="2"/>
        <v>0.9999346917450365</v>
      </c>
    </row>
    <row r="147" spans="1:11" ht="51" customHeight="1">
      <c r="A147" s="9" t="s">
        <v>309</v>
      </c>
      <c r="B147" s="79" t="s">
        <v>268</v>
      </c>
      <c r="C147" s="80"/>
      <c r="D147" s="81"/>
      <c r="E147" s="6">
        <v>984</v>
      </c>
      <c r="F147" s="10" t="s">
        <v>122</v>
      </c>
      <c r="G147" s="9">
        <v>4400100</v>
      </c>
      <c r="H147" s="10" t="s">
        <v>260</v>
      </c>
      <c r="I147" s="22">
        <v>1718.6</v>
      </c>
      <c r="J147" s="70">
        <v>1718.4</v>
      </c>
      <c r="K147" s="72">
        <f t="shared" si="2"/>
        <v>0.9998836262073783</v>
      </c>
    </row>
    <row r="148" spans="1:11" s="8" customFormat="1" ht="99.75" customHeight="1">
      <c r="A148" s="18" t="s">
        <v>125</v>
      </c>
      <c r="B148" s="112" t="s">
        <v>126</v>
      </c>
      <c r="C148" s="112"/>
      <c r="D148" s="112"/>
      <c r="E148" s="18">
        <v>984</v>
      </c>
      <c r="F148" s="19" t="s">
        <v>122</v>
      </c>
      <c r="G148" s="18">
        <v>4400200</v>
      </c>
      <c r="H148" s="18"/>
      <c r="I148" s="26">
        <f>I149</f>
        <v>3693.2</v>
      </c>
      <c r="J148" s="26">
        <f>J149</f>
        <v>3691.1</v>
      </c>
      <c r="K148" s="72">
        <f t="shared" si="2"/>
        <v>0.9994313874147082</v>
      </c>
    </row>
    <row r="149" spans="1:11" ht="53.25" customHeight="1">
      <c r="A149" s="6" t="s">
        <v>127</v>
      </c>
      <c r="B149" s="95" t="s">
        <v>268</v>
      </c>
      <c r="C149" s="95"/>
      <c r="D149" s="95"/>
      <c r="E149" s="6">
        <v>984</v>
      </c>
      <c r="F149" s="10" t="s">
        <v>122</v>
      </c>
      <c r="G149" s="9">
        <v>4400200</v>
      </c>
      <c r="H149" s="9">
        <v>240</v>
      </c>
      <c r="I149" s="22">
        <v>3693.2</v>
      </c>
      <c r="J149" s="70">
        <v>3691.1</v>
      </c>
      <c r="K149" s="72">
        <f aca="true" t="shared" si="4" ref="K149:K182">J149/I149</f>
        <v>0.9994313874147082</v>
      </c>
    </row>
    <row r="150" spans="1:11" s="8" customFormat="1" ht="79.5" customHeight="1">
      <c r="A150" s="18" t="s">
        <v>128</v>
      </c>
      <c r="B150" s="82" t="s">
        <v>129</v>
      </c>
      <c r="C150" s="126"/>
      <c r="D150" s="127"/>
      <c r="E150" s="18">
        <v>984</v>
      </c>
      <c r="F150" s="19" t="s">
        <v>122</v>
      </c>
      <c r="G150" s="18">
        <v>4400300</v>
      </c>
      <c r="H150" s="18"/>
      <c r="I150" s="26">
        <f>I151</f>
        <v>1158.9</v>
      </c>
      <c r="J150" s="26">
        <f>J151</f>
        <v>1158.8</v>
      </c>
      <c r="K150" s="72">
        <f t="shared" si="4"/>
        <v>0.9999137112779358</v>
      </c>
    </row>
    <row r="151" spans="1:11" ht="51" customHeight="1">
      <c r="A151" s="6" t="s">
        <v>130</v>
      </c>
      <c r="B151" s="89" t="s">
        <v>268</v>
      </c>
      <c r="C151" s="90"/>
      <c r="D151" s="91"/>
      <c r="E151" s="6">
        <v>984</v>
      </c>
      <c r="F151" s="10" t="s">
        <v>122</v>
      </c>
      <c r="G151" s="9">
        <v>4400300</v>
      </c>
      <c r="H151" s="9">
        <v>240</v>
      </c>
      <c r="I151" s="22">
        <v>1158.9</v>
      </c>
      <c r="J151" s="70">
        <v>1158.8</v>
      </c>
      <c r="K151" s="72">
        <f t="shared" si="4"/>
        <v>0.9999137112779358</v>
      </c>
    </row>
    <row r="152" spans="1:11" s="12" customFormat="1" ht="36.75" customHeight="1">
      <c r="A152" s="3" t="s">
        <v>131</v>
      </c>
      <c r="B152" s="109" t="s">
        <v>132</v>
      </c>
      <c r="C152" s="110"/>
      <c r="D152" s="111"/>
      <c r="E152" s="3">
        <v>984</v>
      </c>
      <c r="F152" s="50">
        <v>1000</v>
      </c>
      <c r="G152" s="3"/>
      <c r="H152" s="3"/>
      <c r="I152" s="48">
        <f>SUM(I153+I156)</f>
        <v>18485.7</v>
      </c>
      <c r="J152" s="48">
        <f>SUM(J153+J156)</f>
        <v>15956.400000000001</v>
      </c>
      <c r="K152" s="72">
        <f t="shared" si="4"/>
        <v>0.863175319300865</v>
      </c>
    </row>
    <row r="153" spans="1:11" s="5" customFormat="1" ht="30" customHeight="1">
      <c r="A153" s="23" t="s">
        <v>133</v>
      </c>
      <c r="B153" s="133" t="s">
        <v>172</v>
      </c>
      <c r="C153" s="134"/>
      <c r="D153" s="135"/>
      <c r="E153" s="23">
        <v>984</v>
      </c>
      <c r="F153" s="53">
        <v>1003</v>
      </c>
      <c r="G153" s="23"/>
      <c r="H153" s="23"/>
      <c r="I153" s="49">
        <f>I154</f>
        <v>152.8</v>
      </c>
      <c r="J153" s="49">
        <f>J154</f>
        <v>152.7</v>
      </c>
      <c r="K153" s="72">
        <f t="shared" si="4"/>
        <v>0.9993455497382198</v>
      </c>
    </row>
    <row r="154" spans="1:11" s="38" customFormat="1" ht="288.75" customHeight="1">
      <c r="A154" s="37" t="s">
        <v>135</v>
      </c>
      <c r="B154" s="113" t="s">
        <v>188</v>
      </c>
      <c r="C154" s="114"/>
      <c r="D154" s="115"/>
      <c r="E154" s="18">
        <v>984</v>
      </c>
      <c r="F154" s="52">
        <v>1003</v>
      </c>
      <c r="G154" s="18">
        <v>5050100</v>
      </c>
      <c r="H154" s="18"/>
      <c r="I154" s="26">
        <f>I155</f>
        <v>152.8</v>
      </c>
      <c r="J154" s="26">
        <f>J155</f>
        <v>152.7</v>
      </c>
      <c r="K154" s="72">
        <f t="shared" si="4"/>
        <v>0.9993455497382198</v>
      </c>
    </row>
    <row r="155" spans="1:11" s="21" customFormat="1" ht="32.25" customHeight="1">
      <c r="A155" s="20" t="s">
        <v>136</v>
      </c>
      <c r="B155" s="130" t="s">
        <v>283</v>
      </c>
      <c r="C155" s="131"/>
      <c r="D155" s="132"/>
      <c r="E155" s="9">
        <v>984</v>
      </c>
      <c r="F155" s="43">
        <v>1003</v>
      </c>
      <c r="G155" s="9">
        <v>5050100</v>
      </c>
      <c r="H155" s="10" t="s">
        <v>261</v>
      </c>
      <c r="I155" s="22">
        <v>152.8</v>
      </c>
      <c r="J155" s="9">
        <v>152.7</v>
      </c>
      <c r="K155" s="72">
        <f t="shared" si="4"/>
        <v>0.9993455497382198</v>
      </c>
    </row>
    <row r="156" spans="1:11" s="8" customFormat="1" ht="15" customHeight="1">
      <c r="A156" s="23" t="s">
        <v>223</v>
      </c>
      <c r="B156" s="116" t="s">
        <v>134</v>
      </c>
      <c r="C156" s="117"/>
      <c r="D156" s="118"/>
      <c r="E156" s="23">
        <v>984</v>
      </c>
      <c r="F156" s="53">
        <v>1004</v>
      </c>
      <c r="G156" s="18"/>
      <c r="H156" s="18"/>
      <c r="I156" s="49">
        <f>SUM(I157+I159+I161)</f>
        <v>18332.9</v>
      </c>
      <c r="J156" s="49">
        <f>SUM(J157+J159+J161)</f>
        <v>15803.7</v>
      </c>
      <c r="K156" s="72">
        <f t="shared" si="4"/>
        <v>0.8620403754997845</v>
      </c>
    </row>
    <row r="157" spans="1:11" s="8" customFormat="1" ht="151.5" customHeight="1">
      <c r="A157" s="18" t="s">
        <v>226</v>
      </c>
      <c r="B157" s="112" t="s">
        <v>138</v>
      </c>
      <c r="C157" s="112"/>
      <c r="D157" s="112"/>
      <c r="E157" s="18">
        <v>984</v>
      </c>
      <c r="F157" s="52">
        <v>1004</v>
      </c>
      <c r="G157" s="19" t="s">
        <v>224</v>
      </c>
      <c r="H157" s="18"/>
      <c r="I157" s="26">
        <f>I158</f>
        <v>3573.4</v>
      </c>
      <c r="J157" s="26">
        <f>J158</f>
        <v>3491.9</v>
      </c>
      <c r="K157" s="72">
        <f t="shared" si="4"/>
        <v>0.9771925896904908</v>
      </c>
    </row>
    <row r="158" spans="1:11" ht="99" customHeight="1">
      <c r="A158" s="9" t="s">
        <v>227</v>
      </c>
      <c r="B158" s="89" t="s">
        <v>42</v>
      </c>
      <c r="C158" s="90"/>
      <c r="D158" s="91"/>
      <c r="E158" s="9">
        <v>984</v>
      </c>
      <c r="F158" s="9">
        <v>1004</v>
      </c>
      <c r="G158" s="10" t="s">
        <v>225</v>
      </c>
      <c r="H158" s="9">
        <v>598</v>
      </c>
      <c r="I158" s="22">
        <v>3573.4</v>
      </c>
      <c r="J158" s="70">
        <v>3491.9</v>
      </c>
      <c r="K158" s="72">
        <f t="shared" si="4"/>
        <v>0.9771925896904908</v>
      </c>
    </row>
    <row r="159" spans="1:11" s="8" customFormat="1" ht="66.75" customHeight="1">
      <c r="A159" s="18" t="s">
        <v>228</v>
      </c>
      <c r="B159" s="112" t="s">
        <v>310</v>
      </c>
      <c r="C159" s="112"/>
      <c r="D159" s="112"/>
      <c r="E159" s="18">
        <v>984</v>
      </c>
      <c r="F159" s="18">
        <v>1004</v>
      </c>
      <c r="G159" s="18">
        <v>5201301</v>
      </c>
      <c r="H159" s="18"/>
      <c r="I159" s="26">
        <f>I160</f>
        <v>10640.7</v>
      </c>
      <c r="J159" s="26">
        <f>J160</f>
        <v>9262.1</v>
      </c>
      <c r="K159" s="72">
        <f t="shared" si="4"/>
        <v>0.870440854455064</v>
      </c>
    </row>
    <row r="160" spans="1:11" ht="101.25" customHeight="1">
      <c r="A160" s="9" t="s">
        <v>229</v>
      </c>
      <c r="B160" s="95" t="s">
        <v>42</v>
      </c>
      <c r="C160" s="95"/>
      <c r="D160" s="95"/>
      <c r="E160" s="9">
        <v>984</v>
      </c>
      <c r="F160" s="9">
        <v>1004</v>
      </c>
      <c r="G160" s="9">
        <v>5201301</v>
      </c>
      <c r="H160" s="9">
        <v>598</v>
      </c>
      <c r="I160" s="22">
        <v>10640.7</v>
      </c>
      <c r="J160" s="74">
        <v>9262.1</v>
      </c>
      <c r="K160" s="72">
        <f t="shared" si="4"/>
        <v>0.870440854455064</v>
      </c>
    </row>
    <row r="161" spans="1:11" s="8" customFormat="1" ht="70.5" customHeight="1">
      <c r="A161" s="18" t="s">
        <v>230</v>
      </c>
      <c r="B161" s="112" t="s">
        <v>137</v>
      </c>
      <c r="C161" s="112"/>
      <c r="D161" s="112"/>
      <c r="E161" s="18">
        <v>984</v>
      </c>
      <c r="F161" s="18">
        <v>1004</v>
      </c>
      <c r="G161" s="18">
        <v>5201302</v>
      </c>
      <c r="H161" s="18"/>
      <c r="I161" s="26">
        <f>I162</f>
        <v>4118.8</v>
      </c>
      <c r="J161" s="26">
        <f>J162</f>
        <v>3049.7</v>
      </c>
      <c r="K161" s="72">
        <f t="shared" si="4"/>
        <v>0.7404341070214625</v>
      </c>
    </row>
    <row r="162" spans="1:11" ht="93.75" customHeight="1">
      <c r="A162" s="9" t="s">
        <v>231</v>
      </c>
      <c r="B162" s="95" t="s">
        <v>42</v>
      </c>
      <c r="C162" s="95"/>
      <c r="D162" s="95"/>
      <c r="E162" s="9">
        <v>984</v>
      </c>
      <c r="F162" s="9">
        <v>1004</v>
      </c>
      <c r="G162" s="9">
        <v>5201302</v>
      </c>
      <c r="H162" s="9">
        <v>598</v>
      </c>
      <c r="I162" s="22">
        <v>4118.8</v>
      </c>
      <c r="J162" s="74">
        <v>3049.7</v>
      </c>
      <c r="K162" s="72">
        <f t="shared" si="4"/>
        <v>0.7404341070214625</v>
      </c>
    </row>
    <row r="163" spans="1:11" ht="34.5" customHeight="1">
      <c r="A163" s="3" t="s">
        <v>139</v>
      </c>
      <c r="B163" s="85" t="s">
        <v>140</v>
      </c>
      <c r="C163" s="85"/>
      <c r="D163" s="85"/>
      <c r="E163" s="3">
        <v>984</v>
      </c>
      <c r="F163" s="4" t="s">
        <v>141</v>
      </c>
      <c r="G163" s="3"/>
      <c r="H163" s="3"/>
      <c r="I163" s="48">
        <f>SUM(I164+I172)</f>
        <v>8562.099999999999</v>
      </c>
      <c r="J163" s="48">
        <f>SUM(J164+J172)</f>
        <v>8561.5</v>
      </c>
      <c r="K163" s="72">
        <f t="shared" si="4"/>
        <v>0.9999299237336636</v>
      </c>
    </row>
    <row r="164" spans="1:11" s="8" customFormat="1" ht="15.75">
      <c r="A164" s="23" t="s">
        <v>142</v>
      </c>
      <c r="B164" s="120" t="s">
        <v>143</v>
      </c>
      <c r="C164" s="121"/>
      <c r="D164" s="122"/>
      <c r="E164" s="23">
        <v>984</v>
      </c>
      <c r="F164" s="24" t="s">
        <v>144</v>
      </c>
      <c r="G164" s="23"/>
      <c r="H164" s="23"/>
      <c r="I164" s="49">
        <f>I165+I167</f>
        <v>7684.199999999999</v>
      </c>
      <c r="J164" s="49">
        <f>J165+J167</f>
        <v>7683.6</v>
      </c>
      <c r="K164" s="72">
        <f t="shared" si="4"/>
        <v>0.9999219177012573</v>
      </c>
    </row>
    <row r="165" spans="1:11" s="8" customFormat="1" ht="82.5" customHeight="1">
      <c r="A165" s="18" t="s">
        <v>145</v>
      </c>
      <c r="B165" s="123" t="s">
        <v>146</v>
      </c>
      <c r="C165" s="124"/>
      <c r="D165" s="125"/>
      <c r="E165" s="18">
        <v>984</v>
      </c>
      <c r="F165" s="19" t="s">
        <v>144</v>
      </c>
      <c r="G165" s="18">
        <v>4870101</v>
      </c>
      <c r="H165" s="18"/>
      <c r="I165" s="26">
        <f>I166</f>
        <v>586.4</v>
      </c>
      <c r="J165" s="26">
        <f>J166</f>
        <v>586.3</v>
      </c>
      <c r="K165" s="72">
        <f t="shared" si="4"/>
        <v>0.9998294679399726</v>
      </c>
    </row>
    <row r="166" spans="1:11" ht="49.5" customHeight="1">
      <c r="A166" s="6" t="s">
        <v>147</v>
      </c>
      <c r="B166" s="79" t="s">
        <v>268</v>
      </c>
      <c r="C166" s="101"/>
      <c r="D166" s="102"/>
      <c r="E166" s="6">
        <v>984</v>
      </c>
      <c r="F166" s="7" t="s">
        <v>144</v>
      </c>
      <c r="G166" s="6">
        <v>4870101</v>
      </c>
      <c r="H166" s="6">
        <v>240</v>
      </c>
      <c r="I166" s="22">
        <v>586.4</v>
      </c>
      <c r="J166" s="70">
        <v>586.3</v>
      </c>
      <c r="K166" s="72">
        <f t="shared" si="4"/>
        <v>0.9998294679399726</v>
      </c>
    </row>
    <row r="167" spans="1:11" s="8" customFormat="1" ht="120" customHeight="1">
      <c r="A167" s="18" t="s">
        <v>249</v>
      </c>
      <c r="B167" s="105" t="s">
        <v>311</v>
      </c>
      <c r="C167" s="106"/>
      <c r="D167" s="107"/>
      <c r="E167" s="18">
        <v>984</v>
      </c>
      <c r="F167" s="19" t="s">
        <v>144</v>
      </c>
      <c r="G167" s="18">
        <v>4870200</v>
      </c>
      <c r="H167" s="18"/>
      <c r="I167" s="26">
        <f>I168+I169+I170+I171</f>
        <v>7097.799999999999</v>
      </c>
      <c r="J167" s="26">
        <f>J168+J169+J170+J171</f>
        <v>7097.3</v>
      </c>
      <c r="K167" s="72">
        <f t="shared" si="4"/>
        <v>0.9999295556369581</v>
      </c>
    </row>
    <row r="168" spans="1:11" ht="48" customHeight="1">
      <c r="A168" s="9" t="s">
        <v>250</v>
      </c>
      <c r="B168" s="79" t="s">
        <v>308</v>
      </c>
      <c r="C168" s="80"/>
      <c r="D168" s="81"/>
      <c r="E168" s="6">
        <v>984</v>
      </c>
      <c r="F168" s="10" t="s">
        <v>144</v>
      </c>
      <c r="G168" s="6">
        <v>4870200</v>
      </c>
      <c r="H168" s="6">
        <v>110</v>
      </c>
      <c r="I168" s="22">
        <v>2552.9</v>
      </c>
      <c r="J168" s="70">
        <v>2552.8</v>
      </c>
      <c r="K168" s="72">
        <f t="shared" si="4"/>
        <v>0.999960828861295</v>
      </c>
    </row>
    <row r="169" spans="1:11" ht="53.25" customHeight="1">
      <c r="A169" s="9" t="s">
        <v>313</v>
      </c>
      <c r="B169" s="79" t="s">
        <v>268</v>
      </c>
      <c r="C169" s="80"/>
      <c r="D169" s="81"/>
      <c r="E169" s="6">
        <v>984</v>
      </c>
      <c r="F169" s="10" t="s">
        <v>144</v>
      </c>
      <c r="G169" s="6">
        <v>4870200</v>
      </c>
      <c r="H169" s="6">
        <v>240</v>
      </c>
      <c r="I169" s="22">
        <v>4513.4</v>
      </c>
      <c r="J169" s="74">
        <v>4513</v>
      </c>
      <c r="K169" s="72">
        <f t="shared" si="4"/>
        <v>0.9999113750166173</v>
      </c>
    </row>
    <row r="170" spans="1:11" ht="39" customHeight="1">
      <c r="A170" s="9" t="s">
        <v>314</v>
      </c>
      <c r="B170" s="79" t="s">
        <v>277</v>
      </c>
      <c r="C170" s="80"/>
      <c r="D170" s="81"/>
      <c r="E170" s="6">
        <v>984</v>
      </c>
      <c r="F170" s="10" t="s">
        <v>144</v>
      </c>
      <c r="G170" s="6">
        <v>4870200</v>
      </c>
      <c r="H170" s="6">
        <v>850</v>
      </c>
      <c r="I170" s="22">
        <v>11.5</v>
      </c>
      <c r="J170" s="70">
        <v>11.5</v>
      </c>
      <c r="K170" s="72">
        <f t="shared" si="4"/>
        <v>1</v>
      </c>
    </row>
    <row r="171" spans="1:11" ht="50.25" customHeight="1">
      <c r="A171" s="9" t="s">
        <v>340</v>
      </c>
      <c r="B171" s="79" t="s">
        <v>274</v>
      </c>
      <c r="C171" s="80"/>
      <c r="D171" s="81"/>
      <c r="E171" s="6">
        <v>984</v>
      </c>
      <c r="F171" s="10" t="s">
        <v>144</v>
      </c>
      <c r="G171" s="6">
        <v>4870200</v>
      </c>
      <c r="H171" s="6">
        <v>860</v>
      </c>
      <c r="I171" s="22">
        <v>20</v>
      </c>
      <c r="J171" s="74">
        <v>20</v>
      </c>
      <c r="K171" s="72">
        <f t="shared" si="4"/>
        <v>1</v>
      </c>
    </row>
    <row r="172" spans="1:11" s="8" customFormat="1" ht="34.5" customHeight="1">
      <c r="A172" s="23" t="s">
        <v>148</v>
      </c>
      <c r="B172" s="120" t="s">
        <v>149</v>
      </c>
      <c r="C172" s="121"/>
      <c r="D172" s="122"/>
      <c r="E172" s="23">
        <v>984</v>
      </c>
      <c r="F172" s="24" t="s">
        <v>150</v>
      </c>
      <c r="G172" s="23"/>
      <c r="H172" s="23"/>
      <c r="I172" s="49">
        <f>I173</f>
        <v>877.9000000000001</v>
      </c>
      <c r="J172" s="49">
        <f>J173</f>
        <v>877.9000000000001</v>
      </c>
      <c r="K172" s="72">
        <f t="shared" si="4"/>
        <v>1</v>
      </c>
    </row>
    <row r="173" spans="1:11" s="8" customFormat="1" ht="64.5" customHeight="1">
      <c r="A173" s="18" t="s">
        <v>151</v>
      </c>
      <c r="B173" s="123" t="s">
        <v>152</v>
      </c>
      <c r="C173" s="124"/>
      <c r="D173" s="125"/>
      <c r="E173" s="18">
        <v>984</v>
      </c>
      <c r="F173" s="19" t="s">
        <v>150</v>
      </c>
      <c r="G173" s="18">
        <v>4870102</v>
      </c>
      <c r="H173" s="18"/>
      <c r="I173" s="26">
        <f>I174+I175</f>
        <v>877.9000000000001</v>
      </c>
      <c r="J173" s="26">
        <f>J174+J175</f>
        <v>877.9000000000001</v>
      </c>
      <c r="K173" s="72">
        <f t="shared" si="4"/>
        <v>1</v>
      </c>
    </row>
    <row r="174" spans="1:11" ht="52.5" customHeight="1">
      <c r="A174" s="9" t="s">
        <v>255</v>
      </c>
      <c r="B174" s="79" t="s">
        <v>268</v>
      </c>
      <c r="C174" s="101"/>
      <c r="D174" s="102"/>
      <c r="E174" s="6">
        <v>984</v>
      </c>
      <c r="F174" s="7" t="s">
        <v>150</v>
      </c>
      <c r="G174" s="6">
        <v>4870102</v>
      </c>
      <c r="H174" s="6">
        <v>240</v>
      </c>
      <c r="I174" s="22">
        <v>379.8</v>
      </c>
      <c r="J174" s="70">
        <v>379.8</v>
      </c>
      <c r="K174" s="72">
        <f t="shared" si="4"/>
        <v>1</v>
      </c>
    </row>
    <row r="175" spans="1:11" ht="47.25" customHeight="1">
      <c r="A175" s="9" t="s">
        <v>315</v>
      </c>
      <c r="B175" s="79" t="s">
        <v>274</v>
      </c>
      <c r="C175" s="80"/>
      <c r="D175" s="81"/>
      <c r="E175" s="6">
        <v>984</v>
      </c>
      <c r="F175" s="10" t="s">
        <v>150</v>
      </c>
      <c r="G175" s="6">
        <v>4870102</v>
      </c>
      <c r="H175" s="6">
        <v>860</v>
      </c>
      <c r="I175" s="22">
        <v>498.1</v>
      </c>
      <c r="J175" s="70">
        <v>498.1</v>
      </c>
      <c r="K175" s="72">
        <f t="shared" si="4"/>
        <v>1</v>
      </c>
    </row>
    <row r="176" spans="1:11" s="12" customFormat="1" ht="38.25" customHeight="1">
      <c r="A176" s="3" t="s">
        <v>153</v>
      </c>
      <c r="B176" s="188" t="s">
        <v>154</v>
      </c>
      <c r="C176" s="189"/>
      <c r="D176" s="190"/>
      <c r="E176" s="3">
        <v>984</v>
      </c>
      <c r="F176" s="3">
        <v>1200</v>
      </c>
      <c r="G176" s="3"/>
      <c r="H176" s="3"/>
      <c r="I176" s="48">
        <f>I177</f>
        <v>2745.9</v>
      </c>
      <c r="J176" s="48">
        <f>J177</f>
        <v>2745.8</v>
      </c>
      <c r="K176" s="72">
        <f t="shared" si="4"/>
        <v>0.9999635820678102</v>
      </c>
    </row>
    <row r="177" spans="1:11" s="8" customFormat="1" ht="33.75" customHeight="1">
      <c r="A177" s="23" t="s">
        <v>155</v>
      </c>
      <c r="B177" s="136" t="s">
        <v>156</v>
      </c>
      <c r="C177" s="137"/>
      <c r="D177" s="138"/>
      <c r="E177" s="23">
        <v>984</v>
      </c>
      <c r="F177" s="24" t="s">
        <v>157</v>
      </c>
      <c r="G177" s="23"/>
      <c r="H177" s="18"/>
      <c r="I177" s="49">
        <f>I178</f>
        <v>2745.9</v>
      </c>
      <c r="J177" s="49">
        <f>J178</f>
        <v>2745.8</v>
      </c>
      <c r="K177" s="72">
        <f t="shared" si="4"/>
        <v>0.9999635820678102</v>
      </c>
    </row>
    <row r="178" spans="1:11" s="8" customFormat="1" ht="130.5" customHeight="1">
      <c r="A178" s="19" t="s">
        <v>158</v>
      </c>
      <c r="B178" s="97" t="s">
        <v>316</v>
      </c>
      <c r="C178" s="98"/>
      <c r="D178" s="99"/>
      <c r="E178" s="18">
        <v>984</v>
      </c>
      <c r="F178" s="19" t="s">
        <v>157</v>
      </c>
      <c r="G178" s="18">
        <v>4570100</v>
      </c>
      <c r="H178" s="18"/>
      <c r="I178" s="26">
        <f>I179+I180+I181</f>
        <v>2745.9</v>
      </c>
      <c r="J178" s="26">
        <f>J179+J180+J181</f>
        <v>2745.8</v>
      </c>
      <c r="K178" s="72">
        <f t="shared" si="4"/>
        <v>0.9999635820678102</v>
      </c>
    </row>
    <row r="179" spans="1:11" s="8" customFormat="1" ht="49.5" customHeight="1">
      <c r="A179" s="6" t="s">
        <v>159</v>
      </c>
      <c r="B179" s="89" t="s">
        <v>308</v>
      </c>
      <c r="C179" s="90"/>
      <c r="D179" s="91"/>
      <c r="E179" s="9">
        <v>984</v>
      </c>
      <c r="F179" s="10" t="s">
        <v>157</v>
      </c>
      <c r="G179" s="9">
        <v>4570100</v>
      </c>
      <c r="H179" s="10" t="s">
        <v>222</v>
      </c>
      <c r="I179" s="22">
        <v>1252.5</v>
      </c>
      <c r="J179" s="71">
        <v>1252.4</v>
      </c>
      <c r="K179" s="72">
        <f t="shared" si="4"/>
        <v>0.9999201596806387</v>
      </c>
    </row>
    <row r="180" spans="1:11" s="8" customFormat="1" ht="52.5" customHeight="1">
      <c r="A180" s="9" t="s">
        <v>317</v>
      </c>
      <c r="B180" s="79" t="s">
        <v>268</v>
      </c>
      <c r="C180" s="80"/>
      <c r="D180" s="81"/>
      <c r="E180" s="9">
        <v>984</v>
      </c>
      <c r="F180" s="10" t="s">
        <v>157</v>
      </c>
      <c r="G180" s="9">
        <v>4570100</v>
      </c>
      <c r="H180" s="10" t="s">
        <v>260</v>
      </c>
      <c r="I180" s="22">
        <v>1486.5</v>
      </c>
      <c r="J180" s="71">
        <v>1486.5</v>
      </c>
      <c r="K180" s="72">
        <f t="shared" si="4"/>
        <v>1</v>
      </c>
    </row>
    <row r="181" spans="1:11" ht="34.5" customHeight="1">
      <c r="A181" s="9" t="s">
        <v>323</v>
      </c>
      <c r="B181" s="79" t="s">
        <v>277</v>
      </c>
      <c r="C181" s="80"/>
      <c r="D181" s="81"/>
      <c r="E181" s="9">
        <v>984</v>
      </c>
      <c r="F181" s="10" t="s">
        <v>157</v>
      </c>
      <c r="G181" s="9">
        <v>4570100</v>
      </c>
      <c r="H181" s="10" t="s">
        <v>318</v>
      </c>
      <c r="I181" s="22">
        <v>6.9</v>
      </c>
      <c r="J181" s="70">
        <v>6.9</v>
      </c>
      <c r="K181" s="72">
        <f t="shared" si="4"/>
        <v>1</v>
      </c>
    </row>
    <row r="182" spans="1:11" ht="21.75" customHeight="1">
      <c r="A182" s="119" t="s">
        <v>160</v>
      </c>
      <c r="B182" s="119"/>
      <c r="C182" s="119"/>
      <c r="D182" s="119"/>
      <c r="E182" s="119"/>
      <c r="F182" s="119"/>
      <c r="G182" s="119"/>
      <c r="H182" s="119"/>
      <c r="I182" s="48">
        <f>SUM(I9+I32)</f>
        <v>190650.6</v>
      </c>
      <c r="J182" s="48">
        <f>SUM(J9+J32)</f>
        <v>178344.69999999995</v>
      </c>
      <c r="K182" s="72">
        <f t="shared" si="4"/>
        <v>0.9354531273439473</v>
      </c>
    </row>
    <row r="183" spans="2:11" ht="15">
      <c r="B183" s="100"/>
      <c r="C183" s="100"/>
      <c r="K183" s="73" t="s">
        <v>324</v>
      </c>
    </row>
    <row r="184" spans="2:11" ht="15">
      <c r="B184" s="128"/>
      <c r="C184" s="128"/>
      <c r="D184" s="129"/>
      <c r="E184" s="129"/>
      <c r="F184" s="129"/>
      <c r="G184" s="129"/>
      <c r="H184" s="129"/>
      <c r="K184" s="73"/>
    </row>
    <row r="185" spans="2:3" ht="15">
      <c r="B185" s="100"/>
      <c r="C185" s="100"/>
    </row>
    <row r="186" spans="2:8" ht="15">
      <c r="B186" s="128"/>
      <c r="C186" s="128"/>
      <c r="D186" s="128"/>
      <c r="E186" s="128"/>
      <c r="F186" s="128"/>
      <c r="G186" s="128"/>
      <c r="H186" s="128"/>
    </row>
    <row r="187" spans="2:3" ht="15">
      <c r="B187" s="100"/>
      <c r="C187" s="100"/>
    </row>
    <row r="188" spans="2:3" ht="15">
      <c r="B188" s="100"/>
      <c r="C188" s="100"/>
    </row>
    <row r="189" spans="2:3" ht="15">
      <c r="B189" s="100"/>
      <c r="C189" s="100"/>
    </row>
    <row r="190" spans="2:3" ht="15">
      <c r="B190" s="100"/>
      <c r="C190" s="100"/>
    </row>
    <row r="191" spans="2:3" ht="15">
      <c r="B191" s="100"/>
      <c r="C191" s="100"/>
    </row>
    <row r="192" spans="2:3" ht="15">
      <c r="B192" s="100"/>
      <c r="C192" s="100"/>
    </row>
    <row r="193" spans="2:3" ht="15">
      <c r="B193" s="100"/>
      <c r="C193" s="100"/>
    </row>
    <row r="194" spans="2:3" ht="15">
      <c r="B194" s="100"/>
      <c r="C194" s="100"/>
    </row>
    <row r="195" spans="2:3" ht="15">
      <c r="B195" s="100"/>
      <c r="C195" s="100"/>
    </row>
    <row r="196" spans="2:3" ht="15">
      <c r="B196" s="100"/>
      <c r="C196" s="100"/>
    </row>
    <row r="197" spans="2:3" ht="15">
      <c r="B197" s="100"/>
      <c r="C197" s="100"/>
    </row>
    <row r="198" spans="2:3" ht="15">
      <c r="B198" s="100"/>
      <c r="C198" s="100"/>
    </row>
  </sheetData>
  <sheetProtection/>
  <mergeCells count="201">
    <mergeCell ref="B178:D178"/>
    <mergeCell ref="B176:D176"/>
    <mergeCell ref="B82:D82"/>
    <mergeCell ref="B83:D83"/>
    <mergeCell ref="B84:D84"/>
    <mergeCell ref="B93:D93"/>
    <mergeCell ref="B95:D95"/>
    <mergeCell ref="B175:D175"/>
    <mergeCell ref="B169:D169"/>
    <mergeCell ref="B86:D86"/>
    <mergeCell ref="B60:D60"/>
    <mergeCell ref="B171:D171"/>
    <mergeCell ref="B114:D114"/>
    <mergeCell ref="B147:D147"/>
    <mergeCell ref="B67:D67"/>
    <mergeCell ref="B69:D69"/>
    <mergeCell ref="B128:D128"/>
    <mergeCell ref="B73:D73"/>
    <mergeCell ref="B78:D78"/>
    <mergeCell ref="B80:D80"/>
    <mergeCell ref="B113:D113"/>
    <mergeCell ref="B101:D101"/>
    <mergeCell ref="B91:D91"/>
    <mergeCell ref="B123:D123"/>
    <mergeCell ref="B120:D120"/>
    <mergeCell ref="B119:D119"/>
    <mergeCell ref="B121:D121"/>
    <mergeCell ref="B105:D105"/>
    <mergeCell ref="B53:D53"/>
    <mergeCell ref="B64:D64"/>
    <mergeCell ref="B61:D61"/>
    <mergeCell ref="B81:D81"/>
    <mergeCell ref="B112:D112"/>
    <mergeCell ref="B55:D55"/>
    <mergeCell ref="B90:D90"/>
    <mergeCell ref="B66:D66"/>
    <mergeCell ref="B79:D79"/>
    <mergeCell ref="B97:D97"/>
    <mergeCell ref="B48:D48"/>
    <mergeCell ref="B49:D49"/>
    <mergeCell ref="B70:D70"/>
    <mergeCell ref="B71:D71"/>
    <mergeCell ref="B94:D94"/>
    <mergeCell ref="B129:D129"/>
    <mergeCell ref="B51:D51"/>
    <mergeCell ref="B59:D59"/>
    <mergeCell ref="B52:D52"/>
    <mergeCell ref="B57:D57"/>
    <mergeCell ref="B65:D65"/>
    <mergeCell ref="B92:D92"/>
    <mergeCell ref="B88:D88"/>
    <mergeCell ref="B108:D108"/>
    <mergeCell ref="B102:D102"/>
    <mergeCell ref="B99:D99"/>
    <mergeCell ref="B74:D74"/>
    <mergeCell ref="B76:D76"/>
    <mergeCell ref="B75:D75"/>
    <mergeCell ref="B68:D68"/>
    <mergeCell ref="B44:D44"/>
    <mergeCell ref="B43:D43"/>
    <mergeCell ref="B117:D117"/>
    <mergeCell ref="B111:D111"/>
    <mergeCell ref="B116:D116"/>
    <mergeCell ref="B96:D96"/>
    <mergeCell ref="B89:D89"/>
    <mergeCell ref="B85:D85"/>
    <mergeCell ref="B63:D63"/>
    <mergeCell ref="B54:D54"/>
    <mergeCell ref="B30:D30"/>
    <mergeCell ref="B22:D22"/>
    <mergeCell ref="B26:D26"/>
    <mergeCell ref="B28:D28"/>
    <mergeCell ref="B32:D32"/>
    <mergeCell ref="B29:D29"/>
    <mergeCell ref="B24:D24"/>
    <mergeCell ref="B35:D35"/>
    <mergeCell ref="B36:D36"/>
    <mergeCell ref="B38:D38"/>
    <mergeCell ref="B42:D42"/>
    <mergeCell ref="B19:D19"/>
    <mergeCell ref="B31:D31"/>
    <mergeCell ref="B27:D27"/>
    <mergeCell ref="B33:D33"/>
    <mergeCell ref="B39:D39"/>
    <mergeCell ref="B20:D20"/>
    <mergeCell ref="B34:D34"/>
    <mergeCell ref="B25:D25"/>
    <mergeCell ref="B37:D37"/>
    <mergeCell ref="E1:I1"/>
    <mergeCell ref="C2:I2"/>
    <mergeCell ref="B10:D10"/>
    <mergeCell ref="B18:D18"/>
    <mergeCell ref="B23:D23"/>
    <mergeCell ref="B11:D11"/>
    <mergeCell ref="B12:D12"/>
    <mergeCell ref="A7:A8"/>
    <mergeCell ref="B7:D8"/>
    <mergeCell ref="I7:I8"/>
    <mergeCell ref="E7:H7"/>
    <mergeCell ref="A5:K5"/>
    <mergeCell ref="A4:L4"/>
    <mergeCell ref="K7:K8"/>
    <mergeCell ref="J7:J8"/>
    <mergeCell ref="B45:D45"/>
    <mergeCell ref="B47:D47"/>
    <mergeCell ref="B46:D46"/>
    <mergeCell ref="B40:D40"/>
    <mergeCell ref="B41:D41"/>
    <mergeCell ref="B77:D77"/>
    <mergeCell ref="B50:D50"/>
    <mergeCell ref="B56:D56"/>
    <mergeCell ref="B62:D62"/>
    <mergeCell ref="B58:D58"/>
    <mergeCell ref="B72:D72"/>
    <mergeCell ref="B87:D87"/>
    <mergeCell ref="B100:D100"/>
    <mergeCell ref="B110:D110"/>
    <mergeCell ref="B132:D132"/>
    <mergeCell ref="B124:D124"/>
    <mergeCell ref="B115:D115"/>
    <mergeCell ref="B106:D106"/>
    <mergeCell ref="B107:D107"/>
    <mergeCell ref="B118:D118"/>
    <mergeCell ref="B131:D131"/>
    <mergeCell ref="B125:D125"/>
    <mergeCell ref="B136:D136"/>
    <mergeCell ref="B137:D137"/>
    <mergeCell ref="B145:D145"/>
    <mergeCell ref="B127:D127"/>
    <mergeCell ref="B130:D130"/>
    <mergeCell ref="B133:D133"/>
    <mergeCell ref="B134:D134"/>
    <mergeCell ref="B135:D135"/>
    <mergeCell ref="B181:D181"/>
    <mergeCell ref="B177:D177"/>
    <mergeCell ref="B149:D149"/>
    <mergeCell ref="B148:D148"/>
    <mergeCell ref="B138:D138"/>
    <mergeCell ref="B139:D139"/>
    <mergeCell ref="B141:D141"/>
    <mergeCell ref="B140:D140"/>
    <mergeCell ref="B143:D143"/>
    <mergeCell ref="B170:D170"/>
    <mergeCell ref="B179:D179"/>
    <mergeCell ref="B155:D155"/>
    <mergeCell ref="B151:D151"/>
    <mergeCell ref="B150:D150"/>
    <mergeCell ref="B188:C188"/>
    <mergeCell ref="B153:D153"/>
    <mergeCell ref="B168:D168"/>
    <mergeCell ref="B164:D164"/>
    <mergeCell ref="B165:D165"/>
    <mergeCell ref="B180:D180"/>
    <mergeCell ref="B195:C195"/>
    <mergeCell ref="B192:C192"/>
    <mergeCell ref="B189:C189"/>
    <mergeCell ref="B193:C193"/>
    <mergeCell ref="B194:C194"/>
    <mergeCell ref="B122:D122"/>
    <mergeCell ref="B184:H184"/>
    <mergeCell ref="B185:C185"/>
    <mergeCell ref="B183:C183"/>
    <mergeCell ref="B186:H186"/>
    <mergeCell ref="A182:H182"/>
    <mergeCell ref="B172:D172"/>
    <mergeCell ref="B173:D173"/>
    <mergeCell ref="B159:D159"/>
    <mergeCell ref="B160:D160"/>
    <mergeCell ref="B198:C198"/>
    <mergeCell ref="B190:C190"/>
    <mergeCell ref="B191:C191"/>
    <mergeCell ref="B196:C196"/>
    <mergeCell ref="B197:C197"/>
    <mergeCell ref="B146:D146"/>
    <mergeCell ref="B152:D152"/>
    <mergeCell ref="B166:D166"/>
    <mergeCell ref="B157:D157"/>
    <mergeCell ref="B158:D158"/>
    <mergeCell ref="B154:D154"/>
    <mergeCell ref="B161:D161"/>
    <mergeCell ref="B156:D156"/>
    <mergeCell ref="B17:D17"/>
    <mergeCell ref="B21:D21"/>
    <mergeCell ref="B104:D104"/>
    <mergeCell ref="B187:C187"/>
    <mergeCell ref="B163:D163"/>
    <mergeCell ref="B174:D174"/>
    <mergeCell ref="B142:D142"/>
    <mergeCell ref="B167:D167"/>
    <mergeCell ref="B162:D162"/>
    <mergeCell ref="B144:D144"/>
    <mergeCell ref="D3:K3"/>
    <mergeCell ref="B14:D14"/>
    <mergeCell ref="B126:D126"/>
    <mergeCell ref="B9:D9"/>
    <mergeCell ref="B98:D98"/>
    <mergeCell ref="B109:D109"/>
    <mergeCell ref="B103:D103"/>
    <mergeCell ref="B13:D13"/>
    <mergeCell ref="B15:D15"/>
    <mergeCell ref="B16:D16"/>
  </mergeCells>
  <printOptions/>
  <pageMargins left="0.5905511811023623" right="0.1968503937007874" top="0" bottom="0" header="0" footer="0"/>
  <pageSetup horizontalDpi="600" verticalDpi="600" orientation="portrait" paperSize="9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8" sqref="H8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2013-03-29T06:44:37Z</cp:lastPrinted>
  <dcterms:created xsi:type="dcterms:W3CDTF">2011-06-28T07:51:13Z</dcterms:created>
  <dcterms:modified xsi:type="dcterms:W3CDTF">2013-05-08T13:17:28Z</dcterms:modified>
  <cp:category/>
  <cp:version/>
  <cp:contentType/>
  <cp:contentStatus/>
</cp:coreProperties>
</file>